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NAHAD\Distributor Performance Dashboards\2016\"/>
    </mc:Choice>
  </mc:AlternateContent>
  <bookViews>
    <workbookView xWindow="0" yWindow="0" windowWidth="28800" windowHeight="11985" tabRatio="741"/>
  </bookViews>
  <sheets>
    <sheet name="Instructions" sheetId="15" r:id="rId1"/>
    <sheet name="Balance Sheet" sheetId="18" r:id="rId2"/>
    <sheet name="Income Statement" sheetId="19" r:id="rId3"/>
    <sheet name="Operations" sheetId="20" r:id="rId4"/>
    <sheet name="Sales Insights" sheetId="25" r:id="rId5"/>
    <sheet name="Data Check and Upload" sheetId="22" r:id="rId6"/>
    <sheet name="access last year's input" sheetId="23" r:id="rId7"/>
    <sheet name="phocas" sheetId="21" state="hidden" r:id="rId8"/>
  </sheets>
  <definedNames>
    <definedName name="_xlnm.Print_Area" localSheetId="1">'Balance Sheet'!$K$8:$S$45</definedName>
    <definedName name="_xlnm.Print_Area" localSheetId="2">'Income Statement'!$K$8:$S$59</definedName>
    <definedName name="_xlnm.Print_Area" localSheetId="0">Instructions!$A$1:$N$21</definedName>
    <definedName name="_xlnm.Print_Area" localSheetId="3">Operations!$K$8:$R$57</definedName>
    <definedName name="_xlnm.Print_Area" localSheetId="4">'Sales Insights'!$K$27:$R$94</definedName>
    <definedName name="_xlnm.Print_Titles" localSheetId="1">'Balance Sheet'!$3:$5</definedName>
    <definedName name="_xlnm.Print_Titles" localSheetId="2">'Income Statement'!$3:$7</definedName>
    <definedName name="_xlnm.Print_Titles" localSheetId="3">Operations!$3:$6</definedName>
    <definedName name="_xlnm.Print_Titles" localSheetId="4">'Sales Insights'!$3:$7</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19" l="1"/>
  <c r="R24" i="19"/>
  <c r="R29" i="19"/>
  <c r="R36" i="19"/>
  <c r="R46" i="19"/>
  <c r="R48" i="19"/>
  <c r="R54" i="19"/>
  <c r="R56" i="19"/>
  <c r="E55" i="21"/>
  <c r="B55" i="21"/>
  <c r="Q57" i="20"/>
  <c r="E82" i="21"/>
  <c r="B82" i="21"/>
  <c r="E81" i="21"/>
  <c r="B81" i="21"/>
  <c r="E80" i="21"/>
  <c r="B80" i="21"/>
  <c r="E79" i="21"/>
  <c r="B79" i="21"/>
  <c r="E78" i="21"/>
  <c r="B78" i="21"/>
  <c r="E77" i="21"/>
  <c r="B77" i="21"/>
  <c r="E76" i="21"/>
  <c r="B76" i="21"/>
  <c r="E75" i="21"/>
  <c r="B75" i="21"/>
  <c r="E74" i="21"/>
  <c r="B74" i="21"/>
  <c r="E73" i="21"/>
  <c r="B73" i="21"/>
  <c r="E72" i="21"/>
  <c r="B72" i="21"/>
  <c r="E71" i="21"/>
  <c r="B71" i="21"/>
  <c r="E25" i="21"/>
  <c r="B25" i="21"/>
  <c r="E52" i="21"/>
  <c r="B52" i="21"/>
  <c r="F31" i="22"/>
  <c r="E27" i="22"/>
  <c r="E94" i="21"/>
  <c r="B94" i="21"/>
  <c r="E93" i="21"/>
  <c r="B93" i="21"/>
  <c r="E92" i="21"/>
  <c r="B92" i="21"/>
  <c r="E91" i="21"/>
  <c r="B91" i="21"/>
  <c r="E90" i="21"/>
  <c r="B90" i="21"/>
  <c r="E155" i="21"/>
  <c r="B155" i="21"/>
  <c r="E154" i="21"/>
  <c r="B154" i="21"/>
  <c r="E153" i="21"/>
  <c r="B153" i="21"/>
  <c r="E152" i="21"/>
  <c r="B152" i="21"/>
  <c r="E151" i="21"/>
  <c r="B151" i="21"/>
  <c r="E150" i="21"/>
  <c r="B150" i="21"/>
  <c r="E149" i="21"/>
  <c r="B149" i="21"/>
  <c r="E148" i="21"/>
  <c r="B148" i="21"/>
  <c r="E147" i="21"/>
  <c r="B147" i="21"/>
  <c r="E146" i="21"/>
  <c r="B146" i="21"/>
  <c r="E145" i="21"/>
  <c r="B145" i="21"/>
  <c r="E144" i="21"/>
  <c r="B144" i="21"/>
  <c r="E143" i="21"/>
  <c r="B143" i="21"/>
  <c r="E142" i="21"/>
  <c r="B142" i="21"/>
  <c r="E141" i="21"/>
  <c r="B141" i="21"/>
  <c r="E140" i="21"/>
  <c r="B140" i="21"/>
  <c r="E139" i="21"/>
  <c r="B139" i="21"/>
  <c r="E138" i="21"/>
  <c r="B138" i="21"/>
  <c r="E137" i="21"/>
  <c r="B137" i="21"/>
  <c r="E136" i="21"/>
  <c r="B136" i="21"/>
  <c r="E135" i="21"/>
  <c r="B135" i="21"/>
  <c r="E134" i="21"/>
  <c r="B134" i="21"/>
  <c r="E133" i="21"/>
  <c r="B133" i="21"/>
  <c r="E132" i="21"/>
  <c r="B132" i="21"/>
  <c r="E131" i="21"/>
  <c r="B131" i="21"/>
  <c r="E130" i="21"/>
  <c r="B130" i="21"/>
  <c r="E129" i="21"/>
  <c r="B129" i="21"/>
  <c r="E128" i="21"/>
  <c r="B128" i="21"/>
  <c r="E127" i="21"/>
  <c r="B127" i="21"/>
  <c r="E126" i="21"/>
  <c r="B126" i="21"/>
  <c r="E125" i="21"/>
  <c r="B125" i="21"/>
  <c r="E124" i="21"/>
  <c r="B124" i="21"/>
  <c r="E123" i="21"/>
  <c r="B123" i="21"/>
  <c r="E122" i="21"/>
  <c r="B122" i="21"/>
  <c r="E121" i="21"/>
  <c r="B121" i="21"/>
  <c r="E120" i="21"/>
  <c r="B120" i="21"/>
  <c r="E119" i="21"/>
  <c r="B119" i="21"/>
  <c r="E118" i="21"/>
  <c r="B118" i="21"/>
  <c r="E117" i="21"/>
  <c r="B117" i="21"/>
  <c r="E116" i="21"/>
  <c r="B116" i="21"/>
  <c r="E115" i="21"/>
  <c r="B115" i="21"/>
  <c r="E114" i="21"/>
  <c r="B114" i="21"/>
  <c r="E113" i="21"/>
  <c r="B113" i="21"/>
  <c r="E112" i="21"/>
  <c r="B112" i="21"/>
  <c r="E111" i="21"/>
  <c r="B111" i="21"/>
  <c r="E110" i="21"/>
  <c r="B110" i="21"/>
  <c r="E109" i="21"/>
  <c r="B109" i="21"/>
  <c r="E108" i="21"/>
  <c r="B108" i="21"/>
  <c r="E107" i="21"/>
  <c r="B107" i="21"/>
  <c r="E106" i="21"/>
  <c r="B106" i="21"/>
  <c r="E105" i="21"/>
  <c r="B105" i="21"/>
  <c r="E104" i="21"/>
  <c r="B104" i="21"/>
  <c r="E103" i="21"/>
  <c r="B103" i="21"/>
  <c r="E102" i="21"/>
  <c r="B102" i="21"/>
  <c r="E101" i="21"/>
  <c r="B101" i="21"/>
  <c r="E100" i="21"/>
  <c r="B100" i="21"/>
  <c r="E99" i="21"/>
  <c r="B99" i="21"/>
  <c r="E98" i="21"/>
  <c r="B98" i="21"/>
  <c r="E97" i="21"/>
  <c r="B97" i="21"/>
  <c r="E96" i="21"/>
  <c r="B96" i="21"/>
  <c r="E95" i="21"/>
  <c r="B95" i="21"/>
  <c r="H95" i="21"/>
  <c r="E89" i="21"/>
  <c r="B89" i="21"/>
  <c r="E88" i="21"/>
  <c r="B88" i="21"/>
  <c r="E87" i="21"/>
  <c r="B87" i="21"/>
  <c r="E86" i="21"/>
  <c r="B86" i="21"/>
  <c r="E85" i="21"/>
  <c r="B85" i="21"/>
  <c r="E84" i="21"/>
  <c r="B84" i="21"/>
  <c r="E83" i="21"/>
  <c r="B83" i="21"/>
  <c r="E70" i="21"/>
  <c r="B70" i="21"/>
  <c r="E69" i="21"/>
  <c r="B69" i="21"/>
  <c r="E68" i="21"/>
  <c r="B68" i="21"/>
  <c r="E67" i="21"/>
  <c r="B67" i="21"/>
  <c r="E66" i="21"/>
  <c r="B66" i="21"/>
  <c r="E65" i="21"/>
  <c r="B65" i="21"/>
  <c r="E64" i="21"/>
  <c r="B64" i="21"/>
  <c r="E63" i="21"/>
  <c r="B63" i="21"/>
  <c r="E62" i="21"/>
  <c r="B62" i="21"/>
  <c r="E61" i="21"/>
  <c r="B61" i="21"/>
  <c r="E60" i="21"/>
  <c r="B60" i="21"/>
  <c r="E59" i="21"/>
  <c r="B59" i="21"/>
  <c r="E58" i="21"/>
  <c r="B58" i="21"/>
  <c r="E57" i="21"/>
  <c r="B57" i="21"/>
  <c r="E56" i="21"/>
  <c r="B56" i="21"/>
  <c r="E54" i="21"/>
  <c r="B54" i="21"/>
  <c r="E53" i="21"/>
  <c r="B53" i="21"/>
  <c r="Q15" i="25"/>
  <c r="Q25" i="25"/>
  <c r="G20" i="22"/>
  <c r="Q42" i="25"/>
  <c r="Q43" i="25"/>
  <c r="R13" i="19"/>
  <c r="F27" i="22"/>
  <c r="Q55" i="25"/>
  <c r="Q56" i="25"/>
  <c r="Q26" i="25"/>
  <c r="G21" i="22"/>
  <c r="Q16" i="25"/>
  <c r="F20" i="22"/>
  <c r="F21" i="22"/>
  <c r="F13" i="22"/>
  <c r="E8" i="21"/>
  <c r="B8" i="21"/>
  <c r="E35" i="22"/>
  <c r="E31" i="22"/>
  <c r="G31" i="22"/>
  <c r="D29" i="22"/>
  <c r="E20" i="22"/>
  <c r="B51" i="21"/>
  <c r="B37" i="21"/>
  <c r="B45" i="21"/>
  <c r="B46" i="21"/>
  <c r="B47" i="21"/>
  <c r="B48" i="21"/>
  <c r="B49" i="21"/>
  <c r="B50" i="21"/>
  <c r="B26" i="21"/>
  <c r="B27" i="21"/>
  <c r="B28" i="21"/>
  <c r="B29" i="21"/>
  <c r="B30" i="21"/>
  <c r="B31" i="21"/>
  <c r="B32" i="21"/>
  <c r="B33" i="21"/>
  <c r="B34" i="21"/>
  <c r="B35" i="21"/>
  <c r="B36" i="21"/>
  <c r="B38" i="21"/>
  <c r="B39" i="21"/>
  <c r="B40" i="21"/>
  <c r="B41" i="21"/>
  <c r="B42" i="21"/>
  <c r="B43" i="21"/>
  <c r="B44" i="21"/>
  <c r="B24" i="21"/>
  <c r="B3" i="21"/>
  <c r="B4" i="21"/>
  <c r="B5" i="21"/>
  <c r="B6" i="21"/>
  <c r="B7" i="21"/>
  <c r="B9" i="21"/>
  <c r="B10" i="21"/>
  <c r="B11" i="21"/>
  <c r="B12" i="21"/>
  <c r="B14" i="21"/>
  <c r="B16" i="21"/>
  <c r="B17" i="21"/>
  <c r="B18" i="21"/>
  <c r="B20" i="21"/>
  <c r="B21" i="21"/>
  <c r="B22" i="21"/>
  <c r="B2" i="21"/>
  <c r="G27" i="22"/>
  <c r="E17" i="22"/>
  <c r="E13" i="22"/>
  <c r="H27" i="22"/>
  <c r="D25" i="22"/>
  <c r="G13" i="22"/>
  <c r="D11" i="22"/>
  <c r="E51" i="21"/>
  <c r="E37" i="21"/>
  <c r="E43" i="21"/>
  <c r="E44" i="21"/>
  <c r="E45" i="21"/>
  <c r="E46" i="21"/>
  <c r="E47" i="21"/>
  <c r="E48" i="21"/>
  <c r="E49" i="21"/>
  <c r="E50" i="21"/>
  <c r="E26" i="21"/>
  <c r="E27" i="21"/>
  <c r="E28" i="21"/>
  <c r="E29" i="21"/>
  <c r="E30" i="21"/>
  <c r="E31" i="21"/>
  <c r="E32" i="21"/>
  <c r="E33" i="21"/>
  <c r="E34" i="21"/>
  <c r="E35" i="21"/>
  <c r="E36" i="21"/>
  <c r="E38" i="21"/>
  <c r="E39" i="21"/>
  <c r="E40" i="21"/>
  <c r="E41" i="21"/>
  <c r="E42" i="21"/>
  <c r="E24" i="21"/>
  <c r="E3" i="21"/>
  <c r="E4" i="21"/>
  <c r="E5" i="21"/>
  <c r="E6" i="21"/>
  <c r="E7" i="21"/>
  <c r="E2" i="21"/>
  <c r="E9" i="21"/>
  <c r="E10" i="21"/>
  <c r="E11" i="21"/>
  <c r="E12" i="21"/>
  <c r="E13" i="21"/>
  <c r="E14" i="21"/>
  <c r="E15" i="21"/>
  <c r="E16" i="21"/>
  <c r="E17" i="21"/>
  <c r="E18" i="21"/>
  <c r="E19" i="21"/>
  <c r="E20" i="21"/>
  <c r="E21" i="21"/>
  <c r="E22" i="21"/>
  <c r="E23" i="21"/>
  <c r="F35" i="22"/>
  <c r="G35" i="22"/>
  <c r="D33" i="22"/>
  <c r="R35" i="18"/>
  <c r="B19" i="21"/>
  <c r="R44" i="18"/>
  <c r="R24" i="18"/>
  <c r="B13" i="21"/>
  <c r="F17" i="22"/>
  <c r="G17" i="22"/>
  <c r="D15" i="22"/>
  <c r="B23" i="21"/>
  <c r="F23" i="22"/>
  <c r="R27" i="18"/>
  <c r="B15" i="21"/>
  <c r="E23" i="22"/>
  <c r="G23" i="22"/>
  <c r="R28" i="18"/>
  <c r="R45" i="18"/>
  <c r="Q85" i="25"/>
  <c r="Q86" i="25"/>
</calcChain>
</file>

<file path=xl/comments1.xml><?xml version="1.0" encoding="utf-8"?>
<comments xmlns="http://schemas.openxmlformats.org/spreadsheetml/2006/main">
  <authors>
    <author>Brian Loftus</author>
  </authors>
  <commentList>
    <comment ref="R9" authorId="0" shapeId="0">
      <text>
        <r>
          <rPr>
            <b/>
            <sz val="9"/>
            <color indexed="81"/>
            <rFont val="Tahoma"/>
            <family val="2"/>
          </rPr>
          <t xml:space="preserve">DPD:
</t>
        </r>
        <r>
          <rPr>
            <sz val="9"/>
            <color indexed="81"/>
            <rFont val="Tahoma"/>
            <family val="2"/>
          </rPr>
          <t xml:space="preserve">
The change in the LIFO reserve for the year being reported.  Note that this item can be positive or negative.</t>
        </r>
      </text>
    </comment>
    <comment ref="R10" authorId="0" shapeId="0">
      <text>
        <r>
          <rPr>
            <b/>
            <sz val="9"/>
            <color indexed="81"/>
            <rFont val="Tahoma"/>
            <family val="2"/>
          </rPr>
          <t xml:space="preserve">DPD:
</t>
        </r>
        <r>
          <rPr>
            <sz val="9"/>
            <color indexed="81"/>
            <rFont val="Tahoma"/>
            <family val="2"/>
          </rPr>
          <t xml:space="preserve">
The total value of the LIFO reserve at the end of the year for which information is being reported.</t>
        </r>
      </text>
    </comment>
    <comment ref="R12" authorId="0" shapeId="0">
      <text>
        <r>
          <rPr>
            <b/>
            <sz val="9"/>
            <color indexed="81"/>
            <rFont val="Tahoma"/>
            <family val="2"/>
          </rPr>
          <t xml:space="preserve">DPD:
</t>
        </r>
        <r>
          <rPr>
            <sz val="9"/>
            <color indexed="81"/>
            <rFont val="Tahoma"/>
            <family val="2"/>
          </rPr>
          <t xml:space="preserve">
The average end-of-the-month inventory during the course of the year.  The twelve end-of-month figures should be added together and divided by twelve.  This should be reported on a LIFO basis if LIFO is used.</t>
        </r>
      </text>
    </comment>
    <comment ref="R13" authorId="0" shapeId="0">
      <text>
        <r>
          <rPr>
            <b/>
            <sz val="9"/>
            <color indexed="81"/>
            <rFont val="Tahoma"/>
            <family val="2"/>
          </rPr>
          <t xml:space="preserve">DPD:
</t>
        </r>
        <r>
          <rPr>
            <sz val="9"/>
            <color indexed="81"/>
            <rFont val="Tahoma"/>
            <family val="2"/>
          </rPr>
          <t xml:space="preserve">
The average end-of-the-month accounts receivable during the course of the year.  The twelve end-of-month figures should be added together and divided by twelve.</t>
        </r>
      </text>
    </comment>
    <comment ref="R14" authorId="0" shapeId="0">
      <text>
        <r>
          <rPr>
            <b/>
            <sz val="9"/>
            <color indexed="81"/>
            <rFont val="Tahoma"/>
            <family val="2"/>
          </rPr>
          <t xml:space="preserve">DPD:
</t>
        </r>
        <r>
          <rPr>
            <sz val="9"/>
            <color indexed="81"/>
            <rFont val="Tahoma"/>
            <family val="2"/>
          </rPr>
          <t xml:space="preserve">
The average end-of-the-month accounts payable during the course of the year.  The twelve end-of-month figures should be added together and divided by twelve.</t>
        </r>
      </text>
    </comment>
    <comment ref="R15" authorId="0" shapeId="0">
      <text>
        <r>
          <rPr>
            <b/>
            <sz val="9"/>
            <color indexed="81"/>
            <rFont val="Tahoma"/>
            <family val="2"/>
          </rPr>
          <t xml:space="preserve">DPD:
</t>
        </r>
        <r>
          <rPr>
            <sz val="9"/>
            <color indexed="81"/>
            <rFont val="Tahoma"/>
            <family val="2"/>
          </rPr>
          <t xml:space="preserve">
The average end-of-the-month total assets during the course of the year.  The twelve end-of-month figures should be added together and divided by twelve.</t>
        </r>
      </text>
    </comment>
    <comment ref="R20" authorId="0" shapeId="0">
      <text>
        <r>
          <rPr>
            <b/>
            <sz val="9"/>
            <color indexed="81"/>
            <rFont val="Tahoma"/>
            <family val="2"/>
          </rPr>
          <t xml:space="preserve">DPD:
</t>
        </r>
        <r>
          <rPr>
            <sz val="9"/>
            <color indexed="81"/>
            <rFont val="Tahoma"/>
            <family val="2"/>
          </rPr>
          <t xml:space="preserve">
Petty cash funds, cash on hand and in banks, investments in short-term securities that can be converted into cash without loss of principal in the current period. Long-term maturity debt instruments or equity securities should be included in Fixed and Non-Current Assets.</t>
        </r>
      </text>
    </comment>
    <comment ref="R21" authorId="0" shapeId="0">
      <text>
        <r>
          <rPr>
            <b/>
            <sz val="9"/>
            <color indexed="81"/>
            <rFont val="Tahoma"/>
            <family val="2"/>
          </rPr>
          <t xml:space="preserve">DPD:
</t>
        </r>
        <r>
          <rPr>
            <sz val="9"/>
            <color indexed="81"/>
            <rFont val="Tahoma"/>
            <family val="2"/>
          </rPr>
          <t xml:space="preserve">
Total amounts due from sales, less any applicable reserves and allowances for bad debt.</t>
        </r>
      </text>
    </comment>
    <comment ref="R22" authorId="0" shapeId="0">
      <text>
        <r>
          <rPr>
            <b/>
            <sz val="9"/>
            <color indexed="81"/>
            <rFont val="Tahoma"/>
            <family val="2"/>
          </rPr>
          <t xml:space="preserve">DPD:
</t>
        </r>
        <r>
          <rPr>
            <sz val="9"/>
            <color indexed="81"/>
            <rFont val="Tahoma"/>
            <family val="2"/>
          </rPr>
          <t xml:space="preserve">
The value of all items stocked for sales to customers.  This item should be reported as it appears on the balance sheet.</t>
        </r>
      </text>
    </comment>
    <comment ref="R26" authorId="0" shapeId="0">
      <text>
        <r>
          <rPr>
            <b/>
            <sz val="9"/>
            <color indexed="81"/>
            <rFont val="Tahoma"/>
            <family val="2"/>
          </rPr>
          <t xml:space="preserve">DPD:
</t>
        </r>
        <r>
          <rPr>
            <sz val="9"/>
            <color indexed="81"/>
            <rFont val="Tahoma"/>
            <family val="2"/>
          </rPr>
          <t xml:space="preserve">
The net book value of land, buildings, improvements, automobiles and trucks, furniture and office equipment, shop and service equipment and all other fixed assets used in the business. This includes long-term investments, such as stocks, bonds, real estate held for investment rather than future use and the cash surrender value of life insurance.  This also includes any intangible assets such as Goodwill.
</t>
        </r>
      </text>
    </comment>
    <comment ref="R32" authorId="0" shapeId="0">
      <text>
        <r>
          <rPr>
            <b/>
            <sz val="9"/>
            <color indexed="81"/>
            <rFont val="Tahoma"/>
            <family val="2"/>
          </rPr>
          <t>DPD:</t>
        </r>
        <r>
          <rPr>
            <sz val="9"/>
            <color indexed="81"/>
            <rFont val="Tahoma"/>
            <family val="2"/>
          </rPr>
          <t xml:space="preserve">
All trade accounts payable to manufacturers and other suppliers.</t>
        </r>
      </text>
    </comment>
    <comment ref="R33" authorId="0" shapeId="0">
      <text>
        <r>
          <rPr>
            <b/>
            <sz val="9"/>
            <color indexed="81"/>
            <rFont val="Tahoma"/>
            <family val="2"/>
          </rPr>
          <t xml:space="preserve">DPD:
</t>
        </r>
        <r>
          <rPr>
            <sz val="9"/>
            <color indexed="81"/>
            <rFont val="Tahoma"/>
            <family val="2"/>
          </rPr>
          <t xml:space="preserve">
All notes payable, including those owing to banks, finance companies, insurance companies, that are due within one year.</t>
        </r>
      </text>
    </comment>
    <comment ref="R34" authorId="0" shapeId="0">
      <text>
        <r>
          <rPr>
            <b/>
            <sz val="9"/>
            <color indexed="81"/>
            <rFont val="Tahoma"/>
            <family val="2"/>
          </rPr>
          <t xml:space="preserve">DPD:
</t>
        </r>
        <r>
          <rPr>
            <sz val="9"/>
            <color indexed="81"/>
            <rFont val="Tahoma"/>
            <family val="2"/>
          </rPr>
          <t xml:space="preserve">
All other items due within the year, including any provision for Federal Income Taxes, accrued expenses, deferred revenue and any other liabilities of a current nature.</t>
        </r>
      </text>
    </comment>
    <comment ref="R38" authorId="0" shapeId="0">
      <text>
        <r>
          <rPr>
            <b/>
            <sz val="9"/>
            <color indexed="81"/>
            <rFont val="Tahoma"/>
            <family val="2"/>
          </rPr>
          <t xml:space="preserve">DPD:
</t>
        </r>
        <r>
          <rPr>
            <sz val="9"/>
            <color indexed="81"/>
            <rFont val="Tahoma"/>
            <family val="2"/>
          </rPr>
          <t xml:space="preserve">
Debt obligations due more than one year from the balance sheet date.
</t>
        </r>
      </text>
    </comment>
    <comment ref="R40" authorId="0" shapeId="0">
      <text>
        <r>
          <rPr>
            <b/>
            <sz val="9"/>
            <color indexed="81"/>
            <rFont val="Tahoma"/>
            <family val="2"/>
          </rPr>
          <t xml:space="preserve">DPD:
</t>
        </r>
        <r>
          <rPr>
            <sz val="9"/>
            <color indexed="81"/>
            <rFont val="Tahoma"/>
            <family val="2"/>
          </rPr>
          <t xml:space="preserve">
All loans to the firm made by current stockholders.</t>
        </r>
      </text>
    </comment>
  </commentList>
</comments>
</file>

<file path=xl/comments2.xml><?xml version="1.0" encoding="utf-8"?>
<comments xmlns="http://schemas.openxmlformats.org/spreadsheetml/2006/main">
  <authors>
    <author>Brian Loftus</author>
    <author>Don Smith</author>
  </authors>
  <commentList>
    <comment ref="R9" authorId="0" shapeId="0">
      <text>
        <r>
          <rPr>
            <b/>
            <sz val="9"/>
            <color indexed="81"/>
            <rFont val="Tahoma"/>
            <family val="2"/>
          </rPr>
          <t>DPD:</t>
        </r>
        <r>
          <rPr>
            <sz val="9"/>
            <color indexed="81"/>
            <rFont val="Tahoma"/>
            <family val="2"/>
          </rPr>
          <t xml:space="preserve">
Gross sales less Sales returns, allowances and Trade discounts.  Gross sales should include all merchandise provided to customers in any manner and on any terms. The following items should be excluded from this caption: state or local sales taxes, excise taxes, or sales to branches.</t>
        </r>
      </text>
    </comment>
    <comment ref="R11" authorId="0" shapeId="0">
      <text>
        <r>
          <rPr>
            <b/>
            <sz val="9"/>
            <color indexed="81"/>
            <rFont val="Tahoma"/>
            <family val="2"/>
          </rPr>
          <t>DPD:</t>
        </r>
        <r>
          <rPr>
            <sz val="9"/>
            <color indexed="81"/>
            <rFont val="Tahoma"/>
            <family val="2"/>
          </rPr>
          <t xml:space="preserve">
The cost of merchandise delivered and billed to customers.  This single figure should include the cost from the vendors plus the cost of all freight, express and other transportation charges paid on merchandise purchased. The cost of freight paid on merchandise returned to vendors should also be included.  Any service or repair charge levied by the vendor on goods returned should also be included here.  All volume rebates received from vendors should be included as a reduction to Cost of Goods Sold.  </t>
        </r>
      </text>
    </comment>
    <comment ref="R18" authorId="0" shapeId="0">
      <text>
        <r>
          <rPr>
            <b/>
            <sz val="9"/>
            <color indexed="81"/>
            <rFont val="Tahoma"/>
            <family val="2"/>
          </rPr>
          <t xml:space="preserve">DPD:
</t>
        </r>
        <r>
          <rPr>
            <sz val="9"/>
            <color indexed="81"/>
            <rFont val="Tahoma"/>
            <family val="2"/>
          </rPr>
          <t>All compensation paid to sales personnel whose selling efforts are mainly off the employer's premises.</t>
        </r>
      </text>
    </comment>
    <comment ref="R19" authorId="0" shapeId="0">
      <text>
        <r>
          <rPr>
            <b/>
            <sz val="9"/>
            <color indexed="81"/>
            <rFont val="Tahoma"/>
            <family val="2"/>
          </rPr>
          <t>DPD:</t>
        </r>
        <r>
          <rPr>
            <sz val="9"/>
            <color indexed="81"/>
            <rFont val="Tahoma"/>
            <family val="2"/>
          </rPr>
          <t xml:space="preserve">
All compensation paid to sales personnel whose selling efforts are mainly at a desk on the employer's premises.  This includes telemarketers, estimators and quotation personnel.</t>
        </r>
      </text>
    </comment>
    <comment ref="R20" authorId="0" shapeId="0">
      <text>
        <r>
          <rPr>
            <b/>
            <sz val="9"/>
            <color indexed="81"/>
            <rFont val="Tahoma"/>
            <family val="2"/>
          </rPr>
          <t>DPD:</t>
        </r>
        <r>
          <rPr>
            <sz val="9"/>
            <color indexed="81"/>
            <rFont val="Tahoma"/>
            <family val="2"/>
          </rPr>
          <t xml:space="preserve">
All compensation paid to employees engaged in receiving and storing of goods in the warehouse.  Include wages paid to dispatchers and order filling personnel.</t>
        </r>
      </text>
    </comment>
    <comment ref="R21" authorId="0" shapeId="0">
      <text>
        <r>
          <rPr>
            <b/>
            <sz val="9"/>
            <color indexed="81"/>
            <rFont val="Tahoma"/>
            <family val="2"/>
          </rPr>
          <t>DPD:</t>
        </r>
        <r>
          <rPr>
            <sz val="9"/>
            <color indexed="81"/>
            <rFont val="Tahoma"/>
            <family val="2"/>
          </rPr>
          <t xml:space="preserve">
All compensation paid to employees engaged in delivery of merchandise to customers.</t>
        </r>
      </text>
    </comment>
    <comment ref="R22" authorId="0" shapeId="0">
      <text>
        <r>
          <rPr>
            <b/>
            <sz val="9"/>
            <color indexed="81"/>
            <rFont val="Tahoma"/>
            <family val="2"/>
          </rPr>
          <t>DPD:</t>
        </r>
        <r>
          <rPr>
            <sz val="9"/>
            <color indexed="81"/>
            <rFont val="Tahoma"/>
            <family val="2"/>
          </rPr>
          <t xml:space="preserve">
All compensation paid to non-clerical accountants and other individuals engaged in billing and finance.</t>
        </r>
      </text>
    </comment>
    <comment ref="R23" authorId="0" shapeId="0">
      <text>
        <r>
          <rPr>
            <b/>
            <sz val="9"/>
            <color indexed="81"/>
            <rFont val="Tahoma"/>
            <family val="2"/>
          </rPr>
          <t>DPD:</t>
        </r>
        <r>
          <rPr>
            <sz val="9"/>
            <color indexed="81"/>
            <rFont val="Tahoma"/>
            <family val="2"/>
          </rPr>
          <t xml:space="preserve">
All compensation paid to individuals not included in any other compensation category.</t>
        </r>
      </text>
    </comment>
    <comment ref="R32" authorId="0" shapeId="0">
      <text>
        <r>
          <rPr>
            <b/>
            <sz val="9"/>
            <color indexed="81"/>
            <rFont val="Tahoma"/>
            <family val="2"/>
          </rPr>
          <t>DPD:</t>
        </r>
        <r>
          <rPr>
            <sz val="9"/>
            <color indexed="81"/>
            <rFont val="Tahoma"/>
            <family val="2"/>
          </rPr>
          <t xml:space="preserve">
All costs incurred for heating, lighting and air-conditioning of buildings.</t>
        </r>
      </text>
    </comment>
    <comment ref="R33" authorId="0" shapeId="0">
      <text>
        <r>
          <rPr>
            <b/>
            <sz val="9"/>
            <color indexed="81"/>
            <rFont val="Tahoma"/>
            <family val="2"/>
          </rPr>
          <t>DPD:</t>
        </r>
        <r>
          <rPr>
            <sz val="9"/>
            <color indexed="81"/>
            <rFont val="Tahoma"/>
            <family val="2"/>
          </rPr>
          <t xml:space="preserve">
Do not include telephone charges which are reported in Selling Expenses.</t>
        </r>
      </text>
    </comment>
    <comment ref="R34" authorId="0" shapeId="0">
      <text>
        <r>
          <rPr>
            <b/>
            <sz val="9"/>
            <color indexed="81"/>
            <rFont val="Tahoma"/>
            <family val="2"/>
          </rPr>
          <t>DPD:</t>
        </r>
        <r>
          <rPr>
            <sz val="9"/>
            <color indexed="81"/>
            <rFont val="Tahoma"/>
            <family val="2"/>
          </rPr>
          <t xml:space="preserve">
All costs associated with maintaining the physical plant.</t>
        </r>
      </text>
    </comment>
    <comment ref="R35" authorId="0" shapeId="0">
      <text>
        <r>
          <rPr>
            <b/>
            <sz val="9"/>
            <color indexed="81"/>
            <rFont val="Tahoma"/>
            <family val="2"/>
          </rPr>
          <t>DPD:</t>
        </r>
        <r>
          <rPr>
            <sz val="9"/>
            <color indexed="81"/>
            <rFont val="Tahoma"/>
            <family val="2"/>
          </rPr>
          <t xml:space="preserve">
All costs of owning or leasing buildings, including mortgage interest, depreciation, rent, amortization of leasehold improvements, insurance and property taxes.</t>
        </r>
      </text>
    </comment>
    <comment ref="R39" authorId="0" shapeId="0">
      <text>
        <r>
          <rPr>
            <b/>
            <sz val="9"/>
            <color indexed="81"/>
            <rFont val="Tahoma"/>
            <family val="2"/>
          </rPr>
          <t>DPD:</t>
        </r>
        <r>
          <rPr>
            <sz val="9"/>
            <color indexed="81"/>
            <rFont val="Tahoma"/>
            <family val="2"/>
          </rPr>
          <t xml:space="preserve">
All Sales promotion expenses such as the cost of catalogs, bulletins, exhibits, dealer meetings, display materials, samples, web hosting and demonstrators.  The cost of all advertising in newspapers, periodicals, direct mail radio and television or other media is to be included.</t>
        </r>
      </text>
    </comment>
    <comment ref="R40" authorId="0" shapeId="0">
      <text>
        <r>
          <rPr>
            <b/>
            <sz val="9"/>
            <color indexed="81"/>
            <rFont val="Tahoma"/>
            <family val="2"/>
          </rPr>
          <t>DPD:</t>
        </r>
        <r>
          <rPr>
            <sz val="9"/>
            <color indexed="81"/>
            <rFont val="Tahoma"/>
            <family val="2"/>
          </rPr>
          <t xml:space="preserve">
The amount of customer accounts written off as not collectable or upon direct writeoff of specific accounts.  Amounts subsequently recovered should be deducted here.</t>
        </r>
      </text>
    </comment>
    <comment ref="R41" authorId="0" shapeId="0">
      <text>
        <r>
          <rPr>
            <b/>
            <sz val="9"/>
            <color indexed="81"/>
            <rFont val="Tahoma"/>
            <family val="2"/>
          </rPr>
          <t>DPD:</t>
        </r>
        <r>
          <rPr>
            <sz val="9"/>
            <color indexed="81"/>
            <rFont val="Tahoma"/>
            <family val="2"/>
          </rPr>
          <t xml:space="preserve">
All costs incurred in operating Company owned  or leased automobiles other than those charged to the sales or delivery functions.</t>
        </r>
      </text>
    </comment>
    <comment ref="R43" authorId="0" shapeId="0">
      <text>
        <r>
          <rPr>
            <b/>
            <sz val="9"/>
            <color indexed="81"/>
            <rFont val="Tahoma"/>
            <family val="2"/>
          </rPr>
          <t>DPD:</t>
        </r>
        <r>
          <rPr>
            <sz val="9"/>
            <color indexed="81"/>
            <rFont val="Tahoma"/>
            <family val="2"/>
          </rPr>
          <t xml:space="preserve">
Insurance premiums paid for coverage on merchandise in stock and all equipment.  Insurance on the warehouse building belong in Occupancy Expenses.</t>
        </r>
      </text>
    </comment>
    <comment ref="R44" authorId="0" shapeId="0">
      <text>
        <r>
          <rPr>
            <b/>
            <sz val="9"/>
            <color indexed="81"/>
            <rFont val="Tahoma"/>
            <family val="2"/>
          </rPr>
          <t>DPD:</t>
        </r>
        <r>
          <rPr>
            <sz val="9"/>
            <color indexed="81"/>
            <rFont val="Tahoma"/>
            <family val="2"/>
          </rPr>
          <t xml:space="preserve">
State and local taxes not included elsewhere such as inventory tax, property tax other than real estate, state franchise and capital stock taxes would be included.  Include all licensing fees.  EXCLUDE Federal, State and Local income tax.</t>
        </r>
      </text>
    </comment>
    <comment ref="R52" authorId="0" shapeId="0">
      <text>
        <r>
          <rPr>
            <b/>
            <sz val="9"/>
            <color indexed="81"/>
            <rFont val="Tahoma"/>
            <family val="2"/>
          </rPr>
          <t>DPD:</t>
        </r>
        <r>
          <rPr>
            <sz val="9"/>
            <color indexed="81"/>
            <rFont val="Tahoma"/>
            <family val="2"/>
          </rPr>
          <t xml:space="preserve">
Interest paid or accrued on funds borrowed by the company from banks, loan institutions, life insurance companies, individuals or others.  EXCLUDE mortgage interest.  Mortgage interest an occupancy expense.</t>
        </r>
      </text>
    </comment>
    <comment ref="R53" authorId="0" shapeId="0">
      <text>
        <r>
          <rPr>
            <b/>
            <sz val="9"/>
            <color indexed="81"/>
            <rFont val="Tahoma"/>
            <family val="2"/>
          </rPr>
          <t>DPD:</t>
        </r>
        <r>
          <rPr>
            <sz val="9"/>
            <color indexed="81"/>
            <rFont val="Tahoma"/>
            <family val="2"/>
          </rPr>
          <t xml:space="preserve">
Expenses and costs unrelated to the business, such as the loss on the sale or disposal of assets.</t>
        </r>
      </text>
    </comment>
    <comment ref="R57" authorId="1" shapeId="0">
      <text>
        <r>
          <rPr>
            <sz val="9"/>
            <color indexed="81"/>
            <rFont val="Tahoma"/>
            <family val="2"/>
          </rPr>
          <t xml:space="preserve">For Sub S Corp and LLC's, you could substitute tax distributions or leave blank and compare based on pre-tax profits
</t>
        </r>
      </text>
    </comment>
  </commentList>
</comments>
</file>

<file path=xl/comments3.xml><?xml version="1.0" encoding="utf-8"?>
<comments xmlns="http://schemas.openxmlformats.org/spreadsheetml/2006/main">
  <authors>
    <author>Brian Loftus</author>
  </authors>
  <commentList>
    <comment ref="Q12" authorId="0" shapeId="0">
      <text>
        <r>
          <rPr>
            <b/>
            <sz val="9"/>
            <color indexed="81"/>
            <rFont val="Tahoma"/>
            <family val="2"/>
          </rPr>
          <t>DPD:</t>
        </r>
        <r>
          <rPr>
            <sz val="9"/>
            <color indexed="81"/>
            <rFont val="Tahoma"/>
            <family val="2"/>
          </rPr>
          <t xml:space="preserve">
Enter a whole number.
If it is 12%, then please enter 12.</t>
        </r>
      </text>
    </comment>
    <comment ref="Q14" authorId="0" shapeId="0">
      <text>
        <r>
          <rPr>
            <b/>
            <sz val="9"/>
            <color indexed="81"/>
            <rFont val="Tahoma"/>
            <family val="2"/>
          </rPr>
          <t>DPD:</t>
        </r>
        <r>
          <rPr>
            <sz val="9"/>
            <color indexed="81"/>
            <rFont val="Tahoma"/>
            <family val="2"/>
          </rPr>
          <t xml:space="preserve">
Enter a whole number.
If it is 12%, then please enter 12.</t>
        </r>
      </text>
    </comment>
    <comment ref="Q59" authorId="0" shapeId="0">
      <text>
        <r>
          <rPr>
            <b/>
            <sz val="9"/>
            <color indexed="81"/>
            <rFont val="Tahoma"/>
            <family val="2"/>
          </rPr>
          <t>DPD:</t>
        </r>
        <r>
          <rPr>
            <sz val="9"/>
            <color indexed="81"/>
            <rFont val="Tahoma"/>
            <family val="2"/>
          </rPr>
          <t xml:space="preserve">
Net sales (less Returns) for the fiscal year PRIOR to the reported year</t>
        </r>
      </text>
    </comment>
  </commentList>
</comments>
</file>

<file path=xl/comments4.xml><?xml version="1.0" encoding="utf-8"?>
<comments xmlns="http://schemas.openxmlformats.org/spreadsheetml/2006/main">
  <authors>
    <author>Brian Loftus</author>
  </authors>
  <commentList>
    <comment ref="Q12" authorId="0" shapeId="0">
      <text>
        <r>
          <rPr>
            <b/>
            <sz val="9"/>
            <color indexed="81"/>
            <rFont val="Tahoma"/>
            <family val="2"/>
          </rPr>
          <t>DPD:</t>
        </r>
        <r>
          <rPr>
            <sz val="9"/>
            <color indexed="81"/>
            <rFont val="Tahoma"/>
            <family val="2"/>
          </rPr>
          <t xml:space="preserve">
Enter a whole number.  
Enter 17.5 for 17.5%</t>
        </r>
      </text>
    </comment>
    <comment ref="Q13" authorId="0" shapeId="0">
      <text>
        <r>
          <rPr>
            <b/>
            <sz val="9"/>
            <color indexed="81"/>
            <rFont val="Tahoma"/>
            <family val="2"/>
          </rPr>
          <t>DPD:</t>
        </r>
        <r>
          <rPr>
            <sz val="9"/>
            <color indexed="81"/>
            <rFont val="Tahoma"/>
            <family val="2"/>
          </rPr>
          <t xml:space="preserve">
Enter a whole number.  
Enter 17.5 for 17.5.5%.</t>
        </r>
      </text>
    </comment>
    <comment ref="Q14" authorId="0" shapeId="0">
      <text>
        <r>
          <rPr>
            <b/>
            <sz val="9"/>
            <color indexed="81"/>
            <rFont val="Tahoma"/>
            <family val="2"/>
          </rPr>
          <t>DPD:</t>
        </r>
        <r>
          <rPr>
            <sz val="9"/>
            <color indexed="81"/>
            <rFont val="Tahoma"/>
            <family val="2"/>
          </rPr>
          <t xml:space="preserve">
Enter a whole number.  Enter 25.5 for 25.5%
</t>
        </r>
      </text>
    </comment>
    <comment ref="Q19" authorId="0" shapeId="0">
      <text>
        <r>
          <rPr>
            <b/>
            <sz val="9"/>
            <color indexed="81"/>
            <rFont val="Tahoma"/>
            <family val="2"/>
          </rPr>
          <t>DPD:</t>
        </r>
        <r>
          <rPr>
            <sz val="9"/>
            <color indexed="81"/>
            <rFont val="Tahoma"/>
            <family val="2"/>
          </rPr>
          <t xml:space="preserve">
Enter a whole number.  
Enter 17.5 for 17.5%</t>
        </r>
      </text>
    </comment>
    <comment ref="Q20" authorId="0" shapeId="0">
      <text>
        <r>
          <rPr>
            <b/>
            <sz val="9"/>
            <color indexed="81"/>
            <rFont val="Tahoma"/>
            <family val="2"/>
          </rPr>
          <t>DPD:</t>
        </r>
        <r>
          <rPr>
            <sz val="9"/>
            <color indexed="81"/>
            <rFont val="Tahoma"/>
            <family val="2"/>
          </rPr>
          <t xml:space="preserve">
Enter a whole number.  
Enter 17.5 for 17.5.5%.</t>
        </r>
      </text>
    </comment>
    <comment ref="Q21" authorId="0" shapeId="0">
      <text>
        <r>
          <rPr>
            <b/>
            <sz val="9"/>
            <color indexed="81"/>
            <rFont val="Tahoma"/>
            <family val="2"/>
          </rPr>
          <t>DPD:</t>
        </r>
        <r>
          <rPr>
            <sz val="9"/>
            <color indexed="81"/>
            <rFont val="Tahoma"/>
            <family val="2"/>
          </rPr>
          <t xml:space="preserve">
Enter a whole number.  
Enter 17.5 for 17.5.5%.</t>
        </r>
      </text>
    </comment>
    <comment ref="Q22" authorId="0" shapeId="0">
      <text>
        <r>
          <rPr>
            <b/>
            <sz val="9"/>
            <color indexed="81"/>
            <rFont val="Tahoma"/>
            <family val="2"/>
          </rPr>
          <t>DPD:</t>
        </r>
        <r>
          <rPr>
            <sz val="9"/>
            <color indexed="81"/>
            <rFont val="Tahoma"/>
            <family val="2"/>
          </rPr>
          <t xml:space="preserve">
Enter a whole number.  
Enter 17.5 for 17.5.5%.</t>
        </r>
      </text>
    </comment>
    <comment ref="Q23" authorId="0" shapeId="0">
      <text>
        <r>
          <rPr>
            <b/>
            <sz val="9"/>
            <color indexed="81"/>
            <rFont val="Tahoma"/>
            <family val="2"/>
          </rPr>
          <t>DPD:</t>
        </r>
        <r>
          <rPr>
            <sz val="9"/>
            <color indexed="81"/>
            <rFont val="Tahoma"/>
            <family val="2"/>
          </rPr>
          <t xml:space="preserve">
Enter a whole number.  
Enter 17.5 for 17.5.5%.</t>
        </r>
      </text>
    </comment>
    <comment ref="Q24" authorId="0" shapeId="0">
      <text>
        <r>
          <rPr>
            <b/>
            <sz val="9"/>
            <color indexed="81"/>
            <rFont val="Tahoma"/>
            <family val="2"/>
          </rPr>
          <t>DPD:</t>
        </r>
        <r>
          <rPr>
            <sz val="9"/>
            <color indexed="81"/>
            <rFont val="Tahoma"/>
            <family val="2"/>
          </rPr>
          <t xml:space="preserve">
Enter a whole number.  Enter 25.5 for 25.5%
</t>
        </r>
      </text>
    </comment>
    <comment ref="Q29" authorId="0" shapeId="0">
      <text>
        <r>
          <rPr>
            <b/>
            <sz val="9"/>
            <color indexed="81"/>
            <rFont val="Tahoma"/>
            <family val="2"/>
          </rPr>
          <t>DPD:</t>
        </r>
        <r>
          <rPr>
            <sz val="9"/>
            <color indexed="81"/>
            <rFont val="Tahoma"/>
            <family val="2"/>
          </rPr>
          <t xml:space="preserve">
Enter a whole number.  
Enter 17.5 for 17.5%</t>
        </r>
      </text>
    </comment>
    <comment ref="Q30" authorId="0" shapeId="0">
      <text>
        <r>
          <rPr>
            <b/>
            <sz val="9"/>
            <color indexed="81"/>
            <rFont val="Tahoma"/>
            <family val="2"/>
          </rPr>
          <t>DPD:</t>
        </r>
        <r>
          <rPr>
            <sz val="9"/>
            <color indexed="81"/>
            <rFont val="Tahoma"/>
            <family val="2"/>
          </rPr>
          <t xml:space="preserve">
Enter a whole number.  
Enter 17.5 for 17.5.5%.</t>
        </r>
      </text>
    </comment>
    <comment ref="Q31" authorId="0" shapeId="0">
      <text>
        <r>
          <rPr>
            <b/>
            <sz val="9"/>
            <color indexed="81"/>
            <rFont val="Tahoma"/>
            <family val="2"/>
          </rPr>
          <t>DPD:</t>
        </r>
        <r>
          <rPr>
            <sz val="9"/>
            <color indexed="81"/>
            <rFont val="Tahoma"/>
            <family val="2"/>
          </rPr>
          <t xml:space="preserve">
Enter a whole number.  
Enter 17.5 for 17.5.5%.</t>
        </r>
      </text>
    </comment>
    <comment ref="Q32" authorId="0" shapeId="0">
      <text>
        <r>
          <rPr>
            <b/>
            <sz val="9"/>
            <color indexed="81"/>
            <rFont val="Tahoma"/>
            <family val="2"/>
          </rPr>
          <t>DPD:</t>
        </r>
        <r>
          <rPr>
            <sz val="9"/>
            <color indexed="81"/>
            <rFont val="Tahoma"/>
            <family val="2"/>
          </rPr>
          <t xml:space="preserve">
Enter a whole number.  
Enter 17.5 for 17.5.5%.</t>
        </r>
      </text>
    </comment>
    <comment ref="Q33" authorId="0" shapeId="0">
      <text>
        <r>
          <rPr>
            <b/>
            <sz val="9"/>
            <color indexed="81"/>
            <rFont val="Tahoma"/>
            <family val="2"/>
          </rPr>
          <t>DPD:</t>
        </r>
        <r>
          <rPr>
            <sz val="9"/>
            <color indexed="81"/>
            <rFont val="Tahoma"/>
            <family val="2"/>
          </rPr>
          <t xml:space="preserve">
Enter a whole number.  
Enter 17.5 for 17.5.5%.</t>
        </r>
      </text>
    </comment>
    <comment ref="Q34" authorId="0" shapeId="0">
      <text>
        <r>
          <rPr>
            <b/>
            <sz val="9"/>
            <color indexed="81"/>
            <rFont val="Tahoma"/>
            <family val="2"/>
          </rPr>
          <t>DPD:</t>
        </r>
        <r>
          <rPr>
            <sz val="9"/>
            <color indexed="81"/>
            <rFont val="Tahoma"/>
            <family val="2"/>
          </rPr>
          <t xml:space="preserve">
Enter a whole number.  
Enter 17.5 for 17.5.5%.</t>
        </r>
      </text>
    </comment>
    <comment ref="Q35" authorId="0" shapeId="0">
      <text>
        <r>
          <rPr>
            <b/>
            <sz val="9"/>
            <color indexed="81"/>
            <rFont val="Tahoma"/>
            <family val="2"/>
          </rPr>
          <t>DPD:</t>
        </r>
        <r>
          <rPr>
            <sz val="9"/>
            <color indexed="81"/>
            <rFont val="Tahoma"/>
            <family val="2"/>
          </rPr>
          <t xml:space="preserve">
Enter a whole number.  
Enter 17.5 for 17.5.5%.</t>
        </r>
      </text>
    </comment>
    <comment ref="Q36" authorId="0" shapeId="0">
      <text>
        <r>
          <rPr>
            <b/>
            <sz val="9"/>
            <color indexed="81"/>
            <rFont val="Tahoma"/>
            <family val="2"/>
          </rPr>
          <t>DPD:</t>
        </r>
        <r>
          <rPr>
            <sz val="9"/>
            <color indexed="81"/>
            <rFont val="Tahoma"/>
            <family val="2"/>
          </rPr>
          <t xml:space="preserve">
Enter a whole number.  
Enter 17.5 for 17.5.5%.</t>
        </r>
      </text>
    </comment>
    <comment ref="Q37" authorId="0" shapeId="0">
      <text>
        <r>
          <rPr>
            <b/>
            <sz val="9"/>
            <color indexed="81"/>
            <rFont val="Tahoma"/>
            <family val="2"/>
          </rPr>
          <t>DPD:</t>
        </r>
        <r>
          <rPr>
            <sz val="9"/>
            <color indexed="81"/>
            <rFont val="Tahoma"/>
            <family val="2"/>
          </rPr>
          <t xml:space="preserve">
Enter a whole number.  
Enter 17.5 for 17.5.5%.</t>
        </r>
      </text>
    </comment>
    <comment ref="Q38" authorId="0" shapeId="0">
      <text>
        <r>
          <rPr>
            <b/>
            <sz val="9"/>
            <color indexed="81"/>
            <rFont val="Tahoma"/>
            <family val="2"/>
          </rPr>
          <t>DPD:</t>
        </r>
        <r>
          <rPr>
            <sz val="9"/>
            <color indexed="81"/>
            <rFont val="Tahoma"/>
            <family val="2"/>
          </rPr>
          <t xml:space="preserve">
Enter a whole number.  
Enter 17.5 for 17.5.5%.</t>
        </r>
      </text>
    </comment>
    <comment ref="Q39" authorId="0" shapeId="0">
      <text>
        <r>
          <rPr>
            <b/>
            <sz val="9"/>
            <color indexed="81"/>
            <rFont val="Tahoma"/>
            <family val="2"/>
          </rPr>
          <t>DPD:</t>
        </r>
        <r>
          <rPr>
            <sz val="9"/>
            <color indexed="81"/>
            <rFont val="Tahoma"/>
            <family val="2"/>
          </rPr>
          <t xml:space="preserve">
Enter a whole number.  
Enter 17.5 for 17.5.5%.</t>
        </r>
      </text>
    </comment>
    <comment ref="Q40" authorId="0" shapeId="0">
      <text>
        <r>
          <rPr>
            <b/>
            <sz val="9"/>
            <color indexed="81"/>
            <rFont val="Tahoma"/>
            <family val="2"/>
          </rPr>
          <t>DPD:</t>
        </r>
        <r>
          <rPr>
            <sz val="9"/>
            <color indexed="81"/>
            <rFont val="Tahoma"/>
            <family val="2"/>
          </rPr>
          <t xml:space="preserve">
Enter a whole number.  
Enter 17.5 for 17.5.5%.</t>
        </r>
      </text>
    </comment>
    <comment ref="Q41" authorId="0" shapeId="0">
      <text>
        <r>
          <rPr>
            <b/>
            <sz val="9"/>
            <color indexed="81"/>
            <rFont val="Tahoma"/>
            <family val="2"/>
          </rPr>
          <t>DPD:</t>
        </r>
        <r>
          <rPr>
            <sz val="9"/>
            <color indexed="81"/>
            <rFont val="Tahoma"/>
            <family val="2"/>
          </rPr>
          <t xml:space="preserve">
Enter a whole number.  Enter 25.5 for 25.5%
</t>
        </r>
      </text>
    </comment>
    <comment ref="Q46" authorId="0" shapeId="0">
      <text>
        <r>
          <rPr>
            <b/>
            <sz val="9"/>
            <color indexed="81"/>
            <rFont val="Tahoma"/>
            <family val="2"/>
          </rPr>
          <t>DPD:</t>
        </r>
        <r>
          <rPr>
            <sz val="9"/>
            <color indexed="81"/>
            <rFont val="Tahoma"/>
            <family val="2"/>
          </rPr>
          <t xml:space="preserve">
Enter a whole number.  
Enter 17.5 for 17.5%</t>
        </r>
      </text>
    </comment>
    <comment ref="Q47" authorId="0" shapeId="0">
      <text>
        <r>
          <rPr>
            <b/>
            <sz val="9"/>
            <color indexed="81"/>
            <rFont val="Tahoma"/>
            <family val="2"/>
          </rPr>
          <t>DPD:</t>
        </r>
        <r>
          <rPr>
            <sz val="9"/>
            <color indexed="81"/>
            <rFont val="Tahoma"/>
            <family val="2"/>
          </rPr>
          <t xml:space="preserve">
Enter a whole number.  
Enter 17.5 for 17.5.5%.</t>
        </r>
      </text>
    </comment>
    <comment ref="Q48" authorId="0" shapeId="0">
      <text>
        <r>
          <rPr>
            <b/>
            <sz val="9"/>
            <color indexed="81"/>
            <rFont val="Tahoma"/>
            <family val="2"/>
          </rPr>
          <t>DPD:</t>
        </r>
        <r>
          <rPr>
            <sz val="9"/>
            <color indexed="81"/>
            <rFont val="Tahoma"/>
            <family val="2"/>
          </rPr>
          <t xml:space="preserve">
Enter a whole number.  
Enter 17.5 for 17.5.5%.</t>
        </r>
      </text>
    </comment>
    <comment ref="Q49" authorId="0" shapeId="0">
      <text>
        <r>
          <rPr>
            <b/>
            <sz val="9"/>
            <color indexed="81"/>
            <rFont val="Tahoma"/>
            <family val="2"/>
          </rPr>
          <t>DPD:</t>
        </r>
        <r>
          <rPr>
            <sz val="9"/>
            <color indexed="81"/>
            <rFont val="Tahoma"/>
            <family val="2"/>
          </rPr>
          <t xml:space="preserve">
Enter a whole number.  
Enter 17.5 for 17.5.5%.</t>
        </r>
      </text>
    </comment>
    <comment ref="Q50" authorId="0" shapeId="0">
      <text>
        <r>
          <rPr>
            <b/>
            <sz val="9"/>
            <color indexed="81"/>
            <rFont val="Tahoma"/>
            <family val="2"/>
          </rPr>
          <t>DPD:</t>
        </r>
        <r>
          <rPr>
            <sz val="9"/>
            <color indexed="81"/>
            <rFont val="Tahoma"/>
            <family val="2"/>
          </rPr>
          <t xml:space="preserve">
Enter a whole number.  
Enter 17.5 for 17.5.5%.</t>
        </r>
      </text>
    </comment>
    <comment ref="Q51" authorId="0" shapeId="0">
      <text>
        <r>
          <rPr>
            <b/>
            <sz val="9"/>
            <color indexed="81"/>
            <rFont val="Tahoma"/>
            <family val="2"/>
          </rPr>
          <t>DPD:</t>
        </r>
        <r>
          <rPr>
            <sz val="9"/>
            <color indexed="81"/>
            <rFont val="Tahoma"/>
            <family val="2"/>
          </rPr>
          <t xml:space="preserve">
Enter a whole number.  
Enter 17.5 for 17.5.5%.</t>
        </r>
      </text>
    </comment>
    <comment ref="Q52" authorId="0" shapeId="0">
      <text>
        <r>
          <rPr>
            <b/>
            <sz val="9"/>
            <color indexed="81"/>
            <rFont val="Tahoma"/>
            <family val="2"/>
          </rPr>
          <t>DPD:</t>
        </r>
        <r>
          <rPr>
            <sz val="9"/>
            <color indexed="81"/>
            <rFont val="Tahoma"/>
            <family val="2"/>
          </rPr>
          <t xml:space="preserve">
Enter a whole number.  
Enter 17.5 for 17.5.5%.</t>
        </r>
      </text>
    </comment>
    <comment ref="Q53" authorId="0" shapeId="0">
      <text>
        <r>
          <rPr>
            <b/>
            <sz val="9"/>
            <color indexed="81"/>
            <rFont val="Tahoma"/>
            <family val="2"/>
          </rPr>
          <t>DPD:</t>
        </r>
        <r>
          <rPr>
            <sz val="9"/>
            <color indexed="81"/>
            <rFont val="Tahoma"/>
            <family val="2"/>
          </rPr>
          <t xml:space="preserve">
Enter a whole number.  
Enter 17.5 for 17.5.5%.</t>
        </r>
      </text>
    </comment>
    <comment ref="Q54" authorId="0" shapeId="0">
      <text>
        <r>
          <rPr>
            <b/>
            <sz val="9"/>
            <color indexed="81"/>
            <rFont val="Tahoma"/>
            <family val="2"/>
          </rPr>
          <t>DPD:</t>
        </r>
        <r>
          <rPr>
            <sz val="9"/>
            <color indexed="81"/>
            <rFont val="Tahoma"/>
            <family val="2"/>
          </rPr>
          <t xml:space="preserve">
Enter a whole number.  Enter 25.5 for 25.5%
</t>
        </r>
      </text>
    </comment>
    <comment ref="Q60" authorId="0" shapeId="0">
      <text>
        <r>
          <rPr>
            <b/>
            <sz val="9"/>
            <color indexed="81"/>
            <rFont val="Tahoma"/>
            <family val="2"/>
          </rPr>
          <t>DPD:</t>
        </r>
        <r>
          <rPr>
            <sz val="9"/>
            <color indexed="81"/>
            <rFont val="Tahoma"/>
            <family val="2"/>
          </rPr>
          <t xml:space="preserve">
Enter a whole number.  
Enter 17.5 for 17.5%</t>
        </r>
      </text>
    </comment>
    <comment ref="Q61" authorId="0" shapeId="0">
      <text>
        <r>
          <rPr>
            <b/>
            <sz val="9"/>
            <color indexed="81"/>
            <rFont val="Tahoma"/>
            <family val="2"/>
          </rPr>
          <t>DPD:</t>
        </r>
        <r>
          <rPr>
            <sz val="9"/>
            <color indexed="81"/>
            <rFont val="Tahoma"/>
            <family val="2"/>
          </rPr>
          <t xml:space="preserve">
Enter a whole number.  
Enter 17.5 for 17.5.5%.</t>
        </r>
      </text>
    </comment>
    <comment ref="Q62" authorId="0" shapeId="0">
      <text>
        <r>
          <rPr>
            <b/>
            <sz val="9"/>
            <color indexed="81"/>
            <rFont val="Tahoma"/>
            <family val="2"/>
          </rPr>
          <t>DPD:</t>
        </r>
        <r>
          <rPr>
            <sz val="9"/>
            <color indexed="81"/>
            <rFont val="Tahoma"/>
            <family val="2"/>
          </rPr>
          <t xml:space="preserve">
Enter a whole number.  
Enter 17.5 for 17.5.5%.</t>
        </r>
      </text>
    </comment>
    <comment ref="Q63" authorId="0" shapeId="0">
      <text>
        <r>
          <rPr>
            <b/>
            <sz val="9"/>
            <color indexed="81"/>
            <rFont val="Tahoma"/>
            <family val="2"/>
          </rPr>
          <t>DPD:</t>
        </r>
        <r>
          <rPr>
            <sz val="9"/>
            <color indexed="81"/>
            <rFont val="Tahoma"/>
            <family val="2"/>
          </rPr>
          <t xml:space="preserve">
Enter a whole number.  
Enter 17.5 for 17.5.5%.</t>
        </r>
      </text>
    </comment>
    <comment ref="Q64" authorId="0" shapeId="0">
      <text>
        <r>
          <rPr>
            <b/>
            <sz val="9"/>
            <color indexed="81"/>
            <rFont val="Tahoma"/>
            <family val="2"/>
          </rPr>
          <t>DPD:</t>
        </r>
        <r>
          <rPr>
            <sz val="9"/>
            <color indexed="81"/>
            <rFont val="Tahoma"/>
            <family val="2"/>
          </rPr>
          <t xml:space="preserve">
Enter a whole number.  
Enter 17.5 for 17.5.5%.</t>
        </r>
      </text>
    </comment>
    <comment ref="Q65" authorId="0" shapeId="0">
      <text>
        <r>
          <rPr>
            <b/>
            <sz val="9"/>
            <color indexed="81"/>
            <rFont val="Tahoma"/>
            <family val="2"/>
          </rPr>
          <t>DPD:</t>
        </r>
        <r>
          <rPr>
            <sz val="9"/>
            <color indexed="81"/>
            <rFont val="Tahoma"/>
            <family val="2"/>
          </rPr>
          <t xml:space="preserve">
Enter a whole number.  
Enter 17.5 for 17.5.5%.</t>
        </r>
      </text>
    </comment>
    <comment ref="Q66" authorId="0" shapeId="0">
      <text>
        <r>
          <rPr>
            <b/>
            <sz val="9"/>
            <color indexed="81"/>
            <rFont val="Tahoma"/>
            <family val="2"/>
          </rPr>
          <t>DPD:</t>
        </r>
        <r>
          <rPr>
            <sz val="9"/>
            <color indexed="81"/>
            <rFont val="Tahoma"/>
            <family val="2"/>
          </rPr>
          <t xml:space="preserve">
Enter a whole number.  
Enter 17.5 for 17.5.5%.</t>
        </r>
      </text>
    </comment>
    <comment ref="Q67" authorId="0" shapeId="0">
      <text>
        <r>
          <rPr>
            <b/>
            <sz val="9"/>
            <color indexed="81"/>
            <rFont val="Tahoma"/>
            <family val="2"/>
          </rPr>
          <t>DPD:</t>
        </r>
        <r>
          <rPr>
            <sz val="9"/>
            <color indexed="81"/>
            <rFont val="Tahoma"/>
            <family val="2"/>
          </rPr>
          <t xml:space="preserve">
Enter a whole number.  
Enter 17.5 for 17.5.5%.</t>
        </r>
      </text>
    </comment>
    <comment ref="Q68" authorId="0" shapeId="0">
      <text>
        <r>
          <rPr>
            <b/>
            <sz val="9"/>
            <color indexed="81"/>
            <rFont val="Tahoma"/>
            <family val="2"/>
          </rPr>
          <t>DPD:</t>
        </r>
        <r>
          <rPr>
            <sz val="9"/>
            <color indexed="81"/>
            <rFont val="Tahoma"/>
            <family val="2"/>
          </rPr>
          <t xml:space="preserve">
Enter a whole number.  
Enter 17.5 for 17.5.5%.</t>
        </r>
      </text>
    </comment>
    <comment ref="Q69" authorId="0" shapeId="0">
      <text>
        <r>
          <rPr>
            <b/>
            <sz val="9"/>
            <color indexed="81"/>
            <rFont val="Tahoma"/>
            <family val="2"/>
          </rPr>
          <t>DPD:</t>
        </r>
        <r>
          <rPr>
            <sz val="9"/>
            <color indexed="81"/>
            <rFont val="Tahoma"/>
            <family val="2"/>
          </rPr>
          <t xml:space="preserve">
Enter a whole number.  
Enter 17.5 for 17.5.5%.</t>
        </r>
      </text>
    </comment>
    <comment ref="Q70" authorId="0" shapeId="0">
      <text>
        <r>
          <rPr>
            <b/>
            <sz val="9"/>
            <color indexed="81"/>
            <rFont val="Tahoma"/>
            <family val="2"/>
          </rPr>
          <t>DPD:</t>
        </r>
        <r>
          <rPr>
            <sz val="9"/>
            <color indexed="81"/>
            <rFont val="Tahoma"/>
            <family val="2"/>
          </rPr>
          <t xml:space="preserve">
Enter a whole number.  
Enter 17.5 for 17.5.5%.</t>
        </r>
      </text>
    </comment>
    <comment ref="Q71" authorId="0" shapeId="0">
      <text>
        <r>
          <rPr>
            <b/>
            <sz val="9"/>
            <color indexed="81"/>
            <rFont val="Tahoma"/>
            <family val="2"/>
          </rPr>
          <t>DPD:</t>
        </r>
        <r>
          <rPr>
            <sz val="9"/>
            <color indexed="81"/>
            <rFont val="Tahoma"/>
            <family val="2"/>
          </rPr>
          <t xml:space="preserve">
Enter a whole number.  
Enter 17.5 for 17.5.5%.</t>
        </r>
      </text>
    </comment>
    <comment ref="Q72" authorId="0" shapeId="0">
      <text>
        <r>
          <rPr>
            <b/>
            <sz val="9"/>
            <color indexed="81"/>
            <rFont val="Tahoma"/>
            <family val="2"/>
          </rPr>
          <t>DPD:</t>
        </r>
        <r>
          <rPr>
            <sz val="9"/>
            <color indexed="81"/>
            <rFont val="Tahoma"/>
            <family val="2"/>
          </rPr>
          <t xml:space="preserve">
Enter a whole number.  
Enter 17.5 for 17.5.5%.</t>
        </r>
      </text>
    </comment>
    <comment ref="Q73" authorId="0" shapeId="0">
      <text>
        <r>
          <rPr>
            <b/>
            <sz val="9"/>
            <color indexed="81"/>
            <rFont val="Tahoma"/>
            <family val="2"/>
          </rPr>
          <t>DPD:</t>
        </r>
        <r>
          <rPr>
            <sz val="9"/>
            <color indexed="81"/>
            <rFont val="Tahoma"/>
            <family val="2"/>
          </rPr>
          <t xml:space="preserve">
Enter a whole number.  
Enter 17.5 for 17.5.5%.</t>
        </r>
      </text>
    </comment>
    <comment ref="Q74" authorId="0" shapeId="0">
      <text>
        <r>
          <rPr>
            <b/>
            <sz val="9"/>
            <color indexed="81"/>
            <rFont val="Tahoma"/>
            <family val="2"/>
          </rPr>
          <t>DPD:</t>
        </r>
        <r>
          <rPr>
            <sz val="9"/>
            <color indexed="81"/>
            <rFont val="Tahoma"/>
            <family val="2"/>
          </rPr>
          <t xml:space="preserve">
Enter a whole number.  
Enter 17.5 for 17.5.5%.</t>
        </r>
      </text>
    </comment>
    <comment ref="Q75" authorId="0" shapeId="0">
      <text>
        <r>
          <rPr>
            <b/>
            <sz val="9"/>
            <color indexed="81"/>
            <rFont val="Tahoma"/>
            <family val="2"/>
          </rPr>
          <t>DPD:</t>
        </r>
        <r>
          <rPr>
            <sz val="9"/>
            <color indexed="81"/>
            <rFont val="Tahoma"/>
            <family val="2"/>
          </rPr>
          <t xml:space="preserve">
Enter a whole number.  
Enter 17.5 for 17.5.5%.</t>
        </r>
      </text>
    </comment>
    <comment ref="Q76" authorId="0" shapeId="0">
      <text>
        <r>
          <rPr>
            <b/>
            <sz val="9"/>
            <color indexed="81"/>
            <rFont val="Tahoma"/>
            <family val="2"/>
          </rPr>
          <t>DPD:</t>
        </r>
        <r>
          <rPr>
            <sz val="9"/>
            <color indexed="81"/>
            <rFont val="Tahoma"/>
            <family val="2"/>
          </rPr>
          <t xml:space="preserve">
Enter a whole number.  
Enter 17.5 for 17.5.5%.</t>
        </r>
      </text>
    </comment>
    <comment ref="Q77" authorId="0" shapeId="0">
      <text>
        <r>
          <rPr>
            <b/>
            <sz val="9"/>
            <color indexed="81"/>
            <rFont val="Tahoma"/>
            <family val="2"/>
          </rPr>
          <t>DPD:</t>
        </r>
        <r>
          <rPr>
            <sz val="9"/>
            <color indexed="81"/>
            <rFont val="Tahoma"/>
            <family val="2"/>
          </rPr>
          <t xml:space="preserve">
Enter a whole number.  
Enter 17.5 for 17.5.5%.</t>
        </r>
      </text>
    </comment>
    <comment ref="Q78" authorId="0" shapeId="0">
      <text>
        <r>
          <rPr>
            <b/>
            <sz val="9"/>
            <color indexed="81"/>
            <rFont val="Tahoma"/>
            <family val="2"/>
          </rPr>
          <t>DPD:</t>
        </r>
        <r>
          <rPr>
            <sz val="9"/>
            <color indexed="81"/>
            <rFont val="Tahoma"/>
            <family val="2"/>
          </rPr>
          <t xml:space="preserve">
Enter a whole number.  
Enter 17.5 for 17.5.5%.</t>
        </r>
      </text>
    </comment>
    <comment ref="Q79" authorId="0" shapeId="0">
      <text>
        <r>
          <rPr>
            <b/>
            <sz val="9"/>
            <color indexed="81"/>
            <rFont val="Tahoma"/>
            <family val="2"/>
          </rPr>
          <t>DPD:</t>
        </r>
        <r>
          <rPr>
            <sz val="9"/>
            <color indexed="81"/>
            <rFont val="Tahoma"/>
            <family val="2"/>
          </rPr>
          <t xml:space="preserve">
Enter a whole number.  
Enter 17.5 for 17.5.5%.</t>
        </r>
      </text>
    </comment>
    <comment ref="Q80" authorId="0" shapeId="0">
      <text>
        <r>
          <rPr>
            <b/>
            <sz val="9"/>
            <color indexed="81"/>
            <rFont val="Tahoma"/>
            <family val="2"/>
          </rPr>
          <t>DPD:</t>
        </r>
        <r>
          <rPr>
            <sz val="9"/>
            <color indexed="81"/>
            <rFont val="Tahoma"/>
            <family val="2"/>
          </rPr>
          <t xml:space="preserve">
Enter a whole number.  
Enter 17.5 for 17.5.5%.</t>
        </r>
      </text>
    </comment>
    <comment ref="Q81" authorId="0" shapeId="0">
      <text>
        <r>
          <rPr>
            <b/>
            <sz val="9"/>
            <color indexed="81"/>
            <rFont val="Tahoma"/>
            <family val="2"/>
          </rPr>
          <t>DPD:</t>
        </r>
        <r>
          <rPr>
            <sz val="9"/>
            <color indexed="81"/>
            <rFont val="Tahoma"/>
            <family val="2"/>
          </rPr>
          <t xml:space="preserve">
Enter a whole number.  
Enter 17.5 for 17.5.5%.</t>
        </r>
      </text>
    </comment>
    <comment ref="Q82" authorId="0" shapeId="0">
      <text>
        <r>
          <rPr>
            <b/>
            <sz val="9"/>
            <color indexed="81"/>
            <rFont val="Tahoma"/>
            <family val="2"/>
          </rPr>
          <t>DPD:</t>
        </r>
        <r>
          <rPr>
            <sz val="9"/>
            <color indexed="81"/>
            <rFont val="Tahoma"/>
            <family val="2"/>
          </rPr>
          <t xml:space="preserve">
Enter a whole number.  
Enter 17.5 for 17.5.5%.</t>
        </r>
      </text>
    </comment>
    <comment ref="Q83" authorId="0" shapeId="0">
      <text>
        <r>
          <rPr>
            <b/>
            <sz val="9"/>
            <color indexed="81"/>
            <rFont val="Tahoma"/>
            <family val="2"/>
          </rPr>
          <t>DPD:</t>
        </r>
        <r>
          <rPr>
            <sz val="9"/>
            <color indexed="81"/>
            <rFont val="Tahoma"/>
            <family val="2"/>
          </rPr>
          <t xml:space="preserve">
Enter a whole number.  
Enter 17.5 for 17.5.5%.</t>
        </r>
      </text>
    </comment>
    <comment ref="Q84" authorId="0" shapeId="0">
      <text>
        <r>
          <rPr>
            <b/>
            <sz val="9"/>
            <color indexed="81"/>
            <rFont val="Tahoma"/>
            <family val="2"/>
          </rPr>
          <t>DPD:</t>
        </r>
        <r>
          <rPr>
            <sz val="9"/>
            <color indexed="81"/>
            <rFont val="Tahoma"/>
            <family val="2"/>
          </rPr>
          <t xml:space="preserve">
Enter a whole number.  Enter 25.5 for 25.5%
</t>
        </r>
      </text>
    </comment>
    <comment ref="Q88" authorId="0" shapeId="0">
      <text>
        <r>
          <rPr>
            <b/>
            <sz val="9"/>
            <color indexed="81"/>
            <rFont val="Tahoma"/>
            <family val="2"/>
          </rPr>
          <t>DPD:</t>
        </r>
        <r>
          <rPr>
            <sz val="9"/>
            <color indexed="81"/>
            <rFont val="Tahoma"/>
            <family val="2"/>
          </rPr>
          <t xml:space="preserve">
Enter a whole number.  
Enter 17.5 for 17.5%</t>
        </r>
      </text>
    </comment>
    <comment ref="Q89" authorId="0" shapeId="0">
      <text>
        <r>
          <rPr>
            <b/>
            <sz val="9"/>
            <color indexed="81"/>
            <rFont val="Tahoma"/>
            <family val="2"/>
          </rPr>
          <t>DPD:</t>
        </r>
        <r>
          <rPr>
            <sz val="9"/>
            <color indexed="81"/>
            <rFont val="Tahoma"/>
            <family val="2"/>
          </rPr>
          <t xml:space="preserve">
Enter a whole number.  
Enter 17.5 for 17.5%</t>
        </r>
      </text>
    </comment>
    <comment ref="Q90" authorId="0" shapeId="0">
      <text>
        <r>
          <rPr>
            <b/>
            <sz val="9"/>
            <color indexed="81"/>
            <rFont val="Tahoma"/>
            <family val="2"/>
          </rPr>
          <t>DPD:</t>
        </r>
        <r>
          <rPr>
            <sz val="9"/>
            <color indexed="81"/>
            <rFont val="Tahoma"/>
            <family val="2"/>
          </rPr>
          <t xml:space="preserve">
Enter a whole number.  
Enter 17.5 for 17.5%</t>
        </r>
      </text>
    </comment>
    <comment ref="Q91" authorId="0" shapeId="0">
      <text>
        <r>
          <rPr>
            <b/>
            <sz val="9"/>
            <color indexed="81"/>
            <rFont val="Tahoma"/>
            <family val="2"/>
          </rPr>
          <t>DPD:</t>
        </r>
        <r>
          <rPr>
            <sz val="9"/>
            <color indexed="81"/>
            <rFont val="Tahoma"/>
            <family val="2"/>
          </rPr>
          <t xml:space="preserve">
Enter a whole number.  
Enter 17.5 for 17.5%</t>
        </r>
      </text>
    </comment>
    <comment ref="Q92" authorId="0" shapeId="0">
      <text>
        <r>
          <rPr>
            <b/>
            <sz val="9"/>
            <color indexed="81"/>
            <rFont val="Tahoma"/>
            <family val="2"/>
          </rPr>
          <t>DPD:</t>
        </r>
        <r>
          <rPr>
            <sz val="9"/>
            <color indexed="81"/>
            <rFont val="Tahoma"/>
            <family val="2"/>
          </rPr>
          <t xml:space="preserve">
Enter a whole number.  
Enter 17.5 for 17.5%</t>
        </r>
      </text>
    </comment>
  </commentList>
</comments>
</file>

<file path=xl/sharedStrings.xml><?xml version="1.0" encoding="utf-8"?>
<sst xmlns="http://schemas.openxmlformats.org/spreadsheetml/2006/main" count="865" uniqueCount="466">
  <si>
    <t>Group</t>
  </si>
  <si>
    <t>Reference</t>
  </si>
  <si>
    <t>Title</t>
  </si>
  <si>
    <t>Hint</t>
  </si>
  <si>
    <t>Type</t>
  </si>
  <si>
    <t>Q11</t>
  </si>
  <si>
    <t>Q13</t>
  </si>
  <si>
    <t>Executive Management</t>
  </si>
  <si>
    <t>Numeric</t>
  </si>
  <si>
    <t>Q14</t>
  </si>
  <si>
    <t>Sales Management</t>
  </si>
  <si>
    <t>Q18</t>
  </si>
  <si>
    <t>Outside Sales</t>
  </si>
  <si>
    <t>Q19</t>
  </si>
  <si>
    <t>Inside Sales</t>
  </si>
  <si>
    <t>Q25</t>
  </si>
  <si>
    <t>Warehouse</t>
  </si>
  <si>
    <t>Q28</t>
  </si>
  <si>
    <t>Accounting</t>
  </si>
  <si>
    <t>Q24</t>
  </si>
  <si>
    <t>Delivery Drivers</t>
  </si>
  <si>
    <t>Q32</t>
  </si>
  <si>
    <t>All other employees</t>
  </si>
  <si>
    <t>Q58</t>
  </si>
  <si>
    <t>Q59</t>
  </si>
  <si>
    <t>Q62</t>
  </si>
  <si>
    <t>Average number of orders shipped monthly</t>
  </si>
  <si>
    <t>Q63</t>
  </si>
  <si>
    <t>Average number of lines per order</t>
  </si>
  <si>
    <t>Sales by Product Category</t>
  </si>
  <si>
    <t>SA1</t>
  </si>
  <si>
    <t>SA2</t>
  </si>
  <si>
    <t>SA3</t>
  </si>
  <si>
    <t>SA4</t>
  </si>
  <si>
    <t>SA5</t>
  </si>
  <si>
    <t>SA6</t>
  </si>
  <si>
    <t>SA7</t>
  </si>
  <si>
    <t>SA8</t>
  </si>
  <si>
    <t>SA9</t>
  </si>
  <si>
    <t>All other products</t>
  </si>
  <si>
    <t>Q77</t>
  </si>
  <si>
    <t>Q78</t>
  </si>
  <si>
    <t>Q79</t>
  </si>
  <si>
    <t>Q85</t>
  </si>
  <si>
    <t>Percent of sales that are cash, check, or COD</t>
  </si>
  <si>
    <t>Q94</t>
  </si>
  <si>
    <t>LIFO inventory valuation system</t>
  </si>
  <si>
    <t>Q96</t>
  </si>
  <si>
    <t>Was the firm on a LIFO inventory valuation system for the reported fiscal year?</t>
  </si>
  <si>
    <t>True/False</t>
  </si>
  <si>
    <t>Q97</t>
  </si>
  <si>
    <t>What was the annual change (+/-) in LIFO reserves?</t>
  </si>
  <si>
    <t>The change in the LIFO reserve for the year being reported.  Note that this item can be positive or negative.</t>
  </si>
  <si>
    <t>Q98</t>
  </si>
  <si>
    <t>What was the total ending LIFO reserve?</t>
  </si>
  <si>
    <t>The total value of the LIFO reserve at the end of the year for which information is being reported.</t>
  </si>
  <si>
    <t>Q100</t>
  </si>
  <si>
    <t>Average inventory (sum of 12 month-end balances divided by 12, LIFO value if on LIFO)</t>
  </si>
  <si>
    <t>The average end-of-the-month inventory during the course of the year.  The twelve end-of-month figures should be added together and divided by twelve.  This should be reported on a LIFO basis if LIFO is used.</t>
  </si>
  <si>
    <t>Q101</t>
  </si>
  <si>
    <t>Average accounts receivable (sum of 12 month-end balances divided by 12)</t>
  </si>
  <si>
    <t>The average end-of-the-month accounts receivable during the course of the year.  The twelve end-of-month figures should be added together and divided by twelve.</t>
  </si>
  <si>
    <t>Q102</t>
  </si>
  <si>
    <t>Average accounts payable (sum of 12 month-end balances divided by 12)</t>
  </si>
  <si>
    <t>The average end-of-the-month accounts payable during the course of the year.  The twelve end-of-month figures should be added together and divided by twelve.</t>
  </si>
  <si>
    <t>Current Assets</t>
  </si>
  <si>
    <t>Q103</t>
  </si>
  <si>
    <t>Cash &amp; Marketable Securities</t>
  </si>
  <si>
    <t>Petty cash funds, cash on hand and in banks, investments in short-term securities that can be converted into cash without loss of principal in the current period. Long-term maturity debt instruments or equity securities should be included in Fixed and Non-Current Assets.</t>
  </si>
  <si>
    <t>Q104</t>
  </si>
  <si>
    <t>Accounts Receivable (trade)</t>
  </si>
  <si>
    <t>Total amounts due from sales, less any applicable reserves and allowances for bad debt.</t>
  </si>
  <si>
    <t>Q105</t>
  </si>
  <si>
    <t>Inventory</t>
  </si>
  <si>
    <t>The value of all items stocked for sales to customers.  This item should be reported as it appears on the balance sheet.</t>
  </si>
  <si>
    <t>Q106</t>
  </si>
  <si>
    <t>Other Current Assets</t>
  </si>
  <si>
    <t>Supplies and prepaid expenses such as insurance, rent and taxes that should properly be charged to future operations.  Trade accounts, which have converted into notes, should be included.</t>
  </si>
  <si>
    <t>Q108</t>
  </si>
  <si>
    <t>Total Non-Current &amp; Fixed Assets (net of depreciation)</t>
  </si>
  <si>
    <t>The net book value of land, buildings, improvements, automobiles and trucks, furniture and office equipment, shop and service equipment and all other fixed assets used in the business. This includes long-term investments, such as stocks, bonds, real estate held for investment rather than future use and the cash surrender value of life insurance.  This also includes any intangible assets such as Goodwill.</t>
  </si>
  <si>
    <t>Liabilities &amp; Net Worth</t>
  </si>
  <si>
    <t>Q110</t>
  </si>
  <si>
    <t>Accounts Payable (trade)</t>
  </si>
  <si>
    <t>All trade accounts payable to manufacturers and other suppliers.</t>
  </si>
  <si>
    <t>Q111</t>
  </si>
  <si>
    <t>Notes Payable (due within one year)</t>
  </si>
  <si>
    <t>All notes payable, including those owing to banks, finance companies, insurance companies, that are due within one year.</t>
  </si>
  <si>
    <t>Q112</t>
  </si>
  <si>
    <t>Other Current Liabilities</t>
  </si>
  <si>
    <t>All other items due within the year, including any provision for Federal Income Taxes, accrued expenses and any other liabilities of a current nature.</t>
  </si>
  <si>
    <t>Q114</t>
  </si>
  <si>
    <t>Long Term Liabilities</t>
  </si>
  <si>
    <t>Debt obligations due more than one year from the balance sheet date.</t>
  </si>
  <si>
    <t>Q115</t>
  </si>
  <si>
    <t>Loans from Stockholders</t>
  </si>
  <si>
    <t>All loans to the firm made by current stockholders.</t>
  </si>
  <si>
    <t>Q116</t>
  </si>
  <si>
    <t>Net Worth or Owner Equity (paid-in capital &amp; retained earnings)</t>
  </si>
  <si>
    <t>Sales</t>
  </si>
  <si>
    <t>Q118</t>
  </si>
  <si>
    <t>Net Sales (less returns, discounts &amp; allowances)</t>
  </si>
  <si>
    <t>Gross sales less Sales returns, allowances and Trade discounts.  Gross sales should include all merchandise provided to customers in any manner and on any terms. The following items should be excluded from this caption: state or local sales taxes, excise taxes, sales to branches or other inter-company transfers and revenues from warranty and guaranty contracts.  Charges for delivery of merchandise should be excluded here and will be shown as a deduction from Freight/Transport Out.  Sales returns and allowances are the aggregate amount allowed to customers for merchandise returned, billing errors, damaged merchandise and other price adjustments for customer dissatisfaction less any restocking or service charge on returns.</t>
  </si>
  <si>
    <t>Q119</t>
  </si>
  <si>
    <t>Cost of Goods Sold (including freight-in, less purchase discounts)</t>
  </si>
  <si>
    <t>The cost of merchandise delivered and billed to customers.  This single figure should include the cost from the vendors plus the cost of all freight, express and other transportation charges paid on merchandise purchased. The cost of freight paid on merchandise returned to vendors should also be included.  Any service or repair charge levied by the vendor on goods returned should also be included here.  All volume rebates received from vendors should be included as a reduction to Cost of Goods Sold.  Cash discounts earned should not be subtracted from Cost of Goods Sold, they will be included on a separate line.</t>
  </si>
  <si>
    <t>Payroll Expenses</t>
  </si>
  <si>
    <t>Salaries, Wages, Commission &amp; Performance Bonuses (do not include discretionary bonuses)</t>
  </si>
  <si>
    <t>Q162</t>
  </si>
  <si>
    <t>Executive Salaries (officers, owners, key managers)</t>
  </si>
  <si>
    <t>Q124</t>
  </si>
  <si>
    <t>Outside Sales Salaries and Commissions</t>
  </si>
  <si>
    <t>All compensation paid to sales personnel whose selling efforts are mainly off the employer's premises.</t>
  </si>
  <si>
    <t>Q125</t>
  </si>
  <si>
    <t>Inside Sales Salaries and Commissions (including counter sales)</t>
  </si>
  <si>
    <t>All compensation paid to sales personnel whose selling efforts are mainly at a desk on the employer's premises.  This includes telemarketers, estimators and quotation personnel.</t>
  </si>
  <si>
    <t>Q143</t>
  </si>
  <si>
    <t>Warehouse Salaries and Wages</t>
  </si>
  <si>
    <t>All compensation paid to employees engaged in receiving and storing of goods in the warehouse.  Include wages paid to dispatchers and order filling personnel.</t>
  </si>
  <si>
    <t>Q164</t>
  </si>
  <si>
    <t>Accounting Salaries &amp; Wages</t>
  </si>
  <si>
    <t>All compensation paid to non-clerical accountants and other individuals engaged in billing and finance.</t>
  </si>
  <si>
    <t>Q136</t>
  </si>
  <si>
    <t>Delivery Salaries &amp; Wages</t>
  </si>
  <si>
    <t>All compensation paid to employees engaged in delivery of merchandise to customers.</t>
  </si>
  <si>
    <t>Q168</t>
  </si>
  <si>
    <t>All Other Salaries and Bonuses</t>
  </si>
  <si>
    <t>All compensation paid to individuals not included in any other compensation category.</t>
  </si>
  <si>
    <t>Q169</t>
  </si>
  <si>
    <t>Payroll Taxes and Fringes (FICA, worker's compensation &amp; unemployment)</t>
  </si>
  <si>
    <t>All benefit costs associated with General and Administrative personnel.  Include FICA,Medicare, Workers' Compensation, unemployment insurance, health insurance, Profit Sharing and all pension programs such as 401(k).</t>
  </si>
  <si>
    <t>Q171</t>
  </si>
  <si>
    <t>Group Insurance (medical, hospitalization, etc.)</t>
  </si>
  <si>
    <t>Cost of all General &amp; Administrative insurance, including business interruption insurance premiums, cost of life insurance on officers and key employees (with company as beneficiary), liability insurance and contents insurance other than stock.</t>
  </si>
  <si>
    <t>SWCP3</t>
  </si>
  <si>
    <t>Benefit Plans (fringes, pensions, profit sharing, etc.)</t>
  </si>
  <si>
    <t>Occupancy Expenses</t>
  </si>
  <si>
    <t>Q151</t>
  </si>
  <si>
    <t>Utilities (heat, light, power, water)</t>
  </si>
  <si>
    <t>All costs incurred for heating, lighting and air-conditioning of buildings.  Do not include telephone charges which are reported in Selling Expenses.</t>
  </si>
  <si>
    <t>Q133</t>
  </si>
  <si>
    <t>Telephone</t>
  </si>
  <si>
    <t>Q150</t>
  </si>
  <si>
    <t>Building Repairs &amp; Maintenance</t>
  </si>
  <si>
    <t>All costs associated with maintaining the physical plant.</t>
  </si>
  <si>
    <t>Q149</t>
  </si>
  <si>
    <t>Rent or Real Estate Ownership (rent, mortgage interest, building depr. &amp; ins. real estate taxes, etc.)</t>
  </si>
  <si>
    <t>Other Operating Expenses</t>
  </si>
  <si>
    <t>Q131</t>
  </si>
  <si>
    <t>Sales Expense (Including advertising and promotion)</t>
  </si>
  <si>
    <t>All Sales promotion expenses such as the cost of catalogs, bulletins, exhibits, dealer meetings, display materials, samples, web hosting and demonstrators.  The cost of all advertising in newspapers, periodicals, direct mail radio and television or other media is to be included.</t>
  </si>
  <si>
    <t>Q146</t>
  </si>
  <si>
    <t>Insurance (business liability &amp; vehicle)</t>
  </si>
  <si>
    <t>Q156</t>
  </si>
  <si>
    <t>Depreciation (excluding building and vehicle)</t>
  </si>
  <si>
    <t>All depreciation costs associated with computer hardware.  Include the purchase price of items too small to depreciate, such as laptops, tablets etc.</t>
  </si>
  <si>
    <t>Q180</t>
  </si>
  <si>
    <t>Vehicle (including gas, oil, repairs, maintenance, vehicle depr. &amp; ins, leasing, etc.)</t>
  </si>
  <si>
    <t>All costs incurred in operating Company owned  or leased automobiles other than those charged to the sales or delivery functions.</t>
  </si>
  <si>
    <t>Q176</t>
  </si>
  <si>
    <t>Personal Property Taxes and Licenses</t>
  </si>
  <si>
    <t>Q178</t>
  </si>
  <si>
    <t>Bad Debt Losses</t>
  </si>
  <si>
    <t>The amount of customer accounts written off as not collectable or upon direct writeoff of specific accounts.  Amounts subsequently recovered should be deducted here.</t>
  </si>
  <si>
    <t>Q181</t>
  </si>
  <si>
    <t>All Other Operating Expenses</t>
  </si>
  <si>
    <t>Operating Profit</t>
  </si>
  <si>
    <t>Q186</t>
  </si>
  <si>
    <t>Other Income (interest income, gain on sale of assets, etc.)</t>
  </si>
  <si>
    <t>Q188</t>
  </si>
  <si>
    <t>Interest Expense (excluding mortgage interest)</t>
  </si>
  <si>
    <t>Q189</t>
  </si>
  <si>
    <t>Other Non-operating Expenses</t>
  </si>
  <si>
    <t>This account includes expenses and costs unrelated to the business, such as the loss on the sale or disposal of assets.</t>
  </si>
  <si>
    <t>Q194</t>
  </si>
  <si>
    <t>Income Taxes (local, state, federal)</t>
  </si>
  <si>
    <t xml:space="preserve">All Federal, State and Local income taxes paid. </t>
  </si>
  <si>
    <t>Answer</t>
  </si>
  <si>
    <t>Deadline</t>
  </si>
  <si>
    <t>Assets</t>
  </si>
  <si>
    <t>Total Current Assets</t>
  </si>
  <si>
    <t>Total Assets</t>
  </si>
  <si>
    <t>Current Liabilities</t>
  </si>
  <si>
    <t>Total Current Liabilities</t>
  </si>
  <si>
    <t>Long Term Liabilities &amp; Net Worth</t>
  </si>
  <si>
    <t>Income Statement ($US; 12 months of data)</t>
  </si>
  <si>
    <t>Total Payroll Expenses</t>
  </si>
  <si>
    <t>Total Other Operating Expenses</t>
  </si>
  <si>
    <t>%</t>
  </si>
  <si>
    <t>Balance Sheet (end of the reported fiscal year)</t>
  </si>
  <si>
    <t>If yes, what was the change (+/-) in LIFO reserves for the year?</t>
  </si>
  <si>
    <t>If yes, what was the total ending LIFO reserve?</t>
  </si>
  <si>
    <t>Average Inventory (sum of 12 month-end balances ÷ 12; LIFO value if LIFO was used)</t>
  </si>
  <si>
    <t>Total Fixed &amp; Noncurrent Assets (net of depreciation)</t>
  </si>
  <si>
    <t>Trade Accounts Payable</t>
  </si>
  <si>
    <t>Long Term Liabilities (debts due in more than 1 year)</t>
  </si>
  <si>
    <t>Loans From Stockholders</t>
  </si>
  <si>
    <t>Net Worth or Owner Equity (include paid-in capital and retained earnings)</t>
  </si>
  <si>
    <t>Do not leave cells empty if the answer is "no" or zero.</t>
  </si>
  <si>
    <t>Reasonable estimates are encouraged</t>
  </si>
  <si>
    <t>Leave blanks only if not applicable or estimates not available</t>
  </si>
  <si>
    <t>Please report the most recently completed full 12 month fiscal year.</t>
  </si>
  <si>
    <t>Do not modify the structure of this workbook.  Do not insert rows or move cells.</t>
  </si>
  <si>
    <t xml:space="preserve">•  Enter zero if an answer is zero. A blank is NOT a zero. </t>
  </si>
  <si>
    <t>•  Leave blanks only if estimates can't be provided.</t>
  </si>
  <si>
    <t>REF</t>
  </si>
  <si>
    <t>Q107</t>
  </si>
  <si>
    <t>Q109</t>
  </si>
  <si>
    <r>
      <t xml:space="preserve">Notes Payable (due within 1 year or less including </t>
    </r>
    <r>
      <rPr>
        <b/>
        <sz val="11"/>
        <color theme="1"/>
        <rFont val="Arial"/>
        <family val="2"/>
      </rPr>
      <t>current</t>
    </r>
    <r>
      <rPr>
        <sz val="11"/>
        <color theme="1"/>
        <rFont val="Arial"/>
        <family val="2"/>
      </rPr>
      <t xml:space="preserve"> portion LTD)</t>
    </r>
  </si>
  <si>
    <t>Q113</t>
  </si>
  <si>
    <t>Q117</t>
  </si>
  <si>
    <t xml:space="preserve">Other Current Liabilities </t>
  </si>
  <si>
    <t>sum of sales input by path</t>
  </si>
  <si>
    <t>Total Salaries, Wages &amp; Bonus</t>
  </si>
  <si>
    <t>Salaries, Wages &amp; Bonus</t>
  </si>
  <si>
    <t>All costs of owning or leasing buildings, including mortgage interest, depreciation, rent, amortization of leasehold improvements, insurance and property taxes.</t>
  </si>
  <si>
    <t>Total Occupancy Expenses</t>
  </si>
  <si>
    <t>Real Estate Rent/Ownership (rent, mortgage interest, building depr, insur, RE taxes, etc.)</t>
  </si>
  <si>
    <t>Insurance premiums paid for coverage on merchandise in stock and all equipment.  Insurance on the warehouse building belong in Occupancy Expenses.</t>
  </si>
  <si>
    <t>State and local taxes not included elsewhere such as inventory tax, property tax other than real estate, state franchise and capital stock taxes would be included.  Include all licensing fees.  EXCLUDE Federal, State and Local income tax.</t>
  </si>
  <si>
    <t>Non-Operating Income &amp; Expenses</t>
  </si>
  <si>
    <t>Total Non-Operating Income &amp; Expenses</t>
  </si>
  <si>
    <t>Pre-Tax Profit</t>
  </si>
  <si>
    <t>Interest paid or accrued on funds borrowed by the company from banks, loan institutions, life insurance companies, individuals or others.  EXCLUDE mortgage interest.  Mortgage interest an occupancy expense.</t>
  </si>
  <si>
    <t>Operating Data</t>
  </si>
  <si>
    <t>gross margin</t>
  </si>
  <si>
    <t>Warehouse Sales (stocked items)</t>
  </si>
  <si>
    <t>Special Orders (arrive at your dock before delivery to customer)</t>
  </si>
  <si>
    <t>Drop Shipments (shipped by supplier directly to the customer)</t>
  </si>
  <si>
    <t>Operating Statistics</t>
  </si>
  <si>
    <t>Staffing</t>
  </si>
  <si>
    <t xml:space="preserve">Report fractional FTEs.  </t>
  </si>
  <si>
    <t>Convert part-time to FTEs using 2080 annual hours e.g. an employee working 20 hours a week all year = 0.5 FTE.</t>
  </si>
  <si>
    <t>Total Number of FTE</t>
  </si>
  <si>
    <t>amount</t>
  </si>
  <si>
    <t>title</t>
  </si>
  <si>
    <t>col_L</t>
  </si>
  <si>
    <t>All Other Salaries</t>
  </si>
  <si>
    <t>DROP DOWN MENUS</t>
  </si>
  <si>
    <t>These two columns are for participants to preserve their own notes or calculations</t>
  </si>
  <si>
    <t>Gross profit</t>
  </si>
  <si>
    <t>Total Payroll</t>
  </si>
  <si>
    <t>Liabilities and Equity</t>
  </si>
  <si>
    <t>Warehouse sales</t>
  </si>
  <si>
    <t>Warehouse sales gross margin</t>
  </si>
  <si>
    <t>average inventory</t>
  </si>
  <si>
    <t>inventory turnover</t>
  </si>
  <si>
    <t>unusually high</t>
  </si>
  <si>
    <t>unusually low</t>
  </si>
  <si>
    <t>Value</t>
  </si>
  <si>
    <t>yes</t>
  </si>
  <si>
    <t>no</t>
  </si>
  <si>
    <t>Fiscal year-end  (mm/dd/yyyy)</t>
  </si>
  <si>
    <t>Your Results</t>
  </si>
  <si>
    <t>Sales details</t>
  </si>
  <si>
    <t xml:space="preserve">Balance sheet </t>
  </si>
  <si>
    <t>number of customers</t>
  </si>
  <si>
    <t>your sales per customer</t>
  </si>
  <si>
    <t>number of employees</t>
  </si>
  <si>
    <t>your sales per employee</t>
  </si>
  <si>
    <t>Average Total Assets (sum of 12 month-end balances divided by 12)</t>
  </si>
  <si>
    <t>Average Accounts Payable (sum of 12 month-end balances divided by 12)</t>
  </si>
  <si>
    <t>Average Accounts Receivable (sum of 12 month-end balances divided by 12)</t>
  </si>
  <si>
    <t>Q109A</t>
  </si>
  <si>
    <t>•  The green shaded cells have equations to help verify your input</t>
  </si>
  <si>
    <t>Use the Data Check and Upload tab to review your accuracy then submit the survey.</t>
  </si>
  <si>
    <t>Gross Profit (net sales - cost of goods sold)</t>
  </si>
  <si>
    <t xml:space="preserve">PRIOR Year Net sales </t>
  </si>
  <si>
    <t>Management Salaries and Bonuses (officers, owners, key managers)</t>
  </si>
  <si>
    <t>Outside Sales Salaries, Commissions and Bonuses</t>
  </si>
  <si>
    <t>Inside Sales Salaries, Commissions and Bonuses</t>
  </si>
  <si>
    <t>Q31</t>
  </si>
  <si>
    <t>Clerical / Office</t>
  </si>
  <si>
    <t>Q35P</t>
  </si>
  <si>
    <t>MRO</t>
  </si>
  <si>
    <t>Q36P</t>
  </si>
  <si>
    <t>OEM</t>
  </si>
  <si>
    <t>Q37P</t>
  </si>
  <si>
    <t>Government</t>
  </si>
  <si>
    <t>Q38P</t>
  </si>
  <si>
    <t>Retail</t>
  </si>
  <si>
    <t>Q39P</t>
  </si>
  <si>
    <t>Resale</t>
  </si>
  <si>
    <t>Q40P</t>
  </si>
  <si>
    <t>Other</t>
  </si>
  <si>
    <t>Q42P</t>
  </si>
  <si>
    <t>Q43P</t>
  </si>
  <si>
    <t>Q44P</t>
  </si>
  <si>
    <t>Q45P</t>
  </si>
  <si>
    <t>Q46P</t>
  </si>
  <si>
    <t>Q47P</t>
  </si>
  <si>
    <t>Q48P</t>
  </si>
  <si>
    <t>Q49P</t>
  </si>
  <si>
    <t>Q50P</t>
  </si>
  <si>
    <t>Q52</t>
  </si>
  <si>
    <t>Percent of total sales derived from E-commerce</t>
  </si>
  <si>
    <t>Q53</t>
  </si>
  <si>
    <t>Q54</t>
  </si>
  <si>
    <t>Percent of total sales derived from EDI</t>
  </si>
  <si>
    <t>Q55</t>
  </si>
  <si>
    <t>B2B</t>
  </si>
  <si>
    <t>Q56</t>
  </si>
  <si>
    <t>B2C</t>
  </si>
  <si>
    <t>Industrial Hose &amp; Assemblies</t>
  </si>
  <si>
    <t>Hydraulic Hose &amp; Assemblies</t>
  </si>
  <si>
    <t>Fluoropolymer Hose &amp; Assemblies</t>
  </si>
  <si>
    <t>Corrugated Metal Hose &amp; Assemblies</t>
  </si>
  <si>
    <t>Composite Hose &amp; Assemblies</t>
  </si>
  <si>
    <t>Hose Couplings</t>
  </si>
  <si>
    <t>Tubing</t>
  </si>
  <si>
    <t>Sheet Rubber / Gasketing</t>
  </si>
  <si>
    <t>Belting</t>
  </si>
  <si>
    <t>SA10</t>
  </si>
  <si>
    <t>Expansion Joints</t>
  </si>
  <si>
    <t>SA11</t>
  </si>
  <si>
    <t>Valves</t>
  </si>
  <si>
    <t>SA12</t>
  </si>
  <si>
    <t>Instrumentation</t>
  </si>
  <si>
    <t>SA13</t>
  </si>
  <si>
    <t>Other product types % of sales</t>
  </si>
  <si>
    <t>SA15</t>
  </si>
  <si>
    <t xml:space="preserve">Automotive </t>
  </si>
  <si>
    <t>SA17</t>
  </si>
  <si>
    <t xml:space="preserve">Construction Machinery </t>
  </si>
  <si>
    <t>SA19</t>
  </si>
  <si>
    <t xml:space="preserve">Heavy-Duty Truck </t>
  </si>
  <si>
    <t>SA21</t>
  </si>
  <si>
    <t xml:space="preserve">Rail Transport </t>
  </si>
  <si>
    <t>SA23</t>
  </si>
  <si>
    <t xml:space="preserve">Agricultural Machinery </t>
  </si>
  <si>
    <t>SA25</t>
  </si>
  <si>
    <t>Coal Mining</t>
  </si>
  <si>
    <t>SA26</t>
  </si>
  <si>
    <t>Other Mining</t>
  </si>
  <si>
    <t>SA27</t>
  </si>
  <si>
    <t xml:space="preserve">Industrial Machinery </t>
  </si>
  <si>
    <t>SA29</t>
  </si>
  <si>
    <t>Offshore Drilling/Production</t>
  </si>
  <si>
    <t>SA30</t>
  </si>
  <si>
    <t>Onshore Drilling/Production</t>
  </si>
  <si>
    <t>SA31</t>
  </si>
  <si>
    <t>Hydro fracturing</t>
  </si>
  <si>
    <t>SA32</t>
  </si>
  <si>
    <t>Petroleum/Gas Refining</t>
  </si>
  <si>
    <t>SA33</t>
  </si>
  <si>
    <t>Food and Beverage Production/Packaging</t>
  </si>
  <si>
    <t>SA34</t>
  </si>
  <si>
    <t>Life Sciences</t>
  </si>
  <si>
    <t>SA35</t>
  </si>
  <si>
    <t>Marine</t>
  </si>
  <si>
    <t>SA36</t>
  </si>
  <si>
    <t>Coal Power Generation</t>
  </si>
  <si>
    <t>SA37</t>
  </si>
  <si>
    <t>Gas Power Generation</t>
  </si>
  <si>
    <t>SA38</t>
  </si>
  <si>
    <t>Nuclear Power Generation</t>
  </si>
  <si>
    <t>SA39</t>
  </si>
  <si>
    <t>Chemicals</t>
  </si>
  <si>
    <t>SA40</t>
  </si>
  <si>
    <t>Process</t>
  </si>
  <si>
    <t>SA41</t>
  </si>
  <si>
    <t>Forestry</t>
  </si>
  <si>
    <t>SA42</t>
  </si>
  <si>
    <t>SA43</t>
  </si>
  <si>
    <t>Military</t>
  </si>
  <si>
    <t>SA44</t>
  </si>
  <si>
    <t>Semicon</t>
  </si>
  <si>
    <t>SA48</t>
  </si>
  <si>
    <t>Number of active customers</t>
  </si>
  <si>
    <t>Number of stockkeeping units (SKUs)</t>
  </si>
  <si>
    <t>Q60</t>
  </si>
  <si>
    <t>Total number of Credit Memos Issued</t>
  </si>
  <si>
    <t>Q61</t>
  </si>
  <si>
    <t>Total Annual Purchases</t>
  </si>
  <si>
    <t>Q64</t>
  </si>
  <si>
    <t>Total number of shipments received</t>
  </si>
  <si>
    <t>Q65</t>
  </si>
  <si>
    <t>Total number of Physical branch locations</t>
  </si>
  <si>
    <t>Q66</t>
  </si>
  <si>
    <t>Total Warehouse Space</t>
  </si>
  <si>
    <t>OS1</t>
  </si>
  <si>
    <t>Number of invoices per month</t>
  </si>
  <si>
    <t>OS2</t>
  </si>
  <si>
    <t>Number of lines per invoice</t>
  </si>
  <si>
    <t>Q86</t>
  </si>
  <si>
    <t>Q87</t>
  </si>
  <si>
    <t>Total Freight Expense</t>
  </si>
  <si>
    <t>Q88</t>
  </si>
  <si>
    <t>Total Freight Revenue</t>
  </si>
  <si>
    <t>Q89</t>
  </si>
  <si>
    <t>24/7 Emergency Service</t>
  </si>
  <si>
    <t>Q90</t>
  </si>
  <si>
    <t>Engineering Design</t>
  </si>
  <si>
    <t>Q91</t>
  </si>
  <si>
    <t>Expedited Delivery</t>
  </si>
  <si>
    <t>Q92</t>
  </si>
  <si>
    <t>Field Services</t>
  </si>
  <si>
    <t>Q93</t>
  </si>
  <si>
    <t>Repair</t>
  </si>
  <si>
    <t>Q99</t>
  </si>
  <si>
    <t>Unaccounted Variances in Inventory</t>
  </si>
  <si>
    <t>Sales Composition   ($US; 12 months of data)</t>
  </si>
  <si>
    <t>sum % of sales by product category</t>
  </si>
  <si>
    <t>% Percentage of Total Sales Per Country or Region</t>
  </si>
  <si>
    <t>United States %</t>
  </si>
  <si>
    <t>Canada %</t>
  </si>
  <si>
    <t>Mexico %</t>
  </si>
  <si>
    <t>South America %</t>
  </si>
  <si>
    <t>Australia  %</t>
  </si>
  <si>
    <t>Africa  %</t>
  </si>
  <si>
    <t>Asia  %</t>
  </si>
  <si>
    <t>Middle East  %</t>
  </si>
  <si>
    <t>Total Other International  %</t>
  </si>
  <si>
    <t>sum % of sales input by per region</t>
  </si>
  <si>
    <t>Warehouse Salaries/Wages &amp; Bonus</t>
  </si>
  <si>
    <t>Delivery Salaries/Wages &amp; Bonus</t>
  </si>
  <si>
    <t>Total Volume Rebates from Suppliers or Buying Groups</t>
  </si>
  <si>
    <t>% Percentage of Total Sales Per Channel</t>
  </si>
  <si>
    <t>% Percentage of Total Sales Per Product Type</t>
  </si>
  <si>
    <t>% Percentage of Total Sales Per Industry Segment</t>
  </si>
  <si>
    <t>Other Sales Insights</t>
  </si>
  <si>
    <t>Percent of salesfrom Integrated Supply Agreements</t>
  </si>
  <si>
    <t>Survey Questions with Yes/No response</t>
  </si>
  <si>
    <t>Use Drop-Down Menu</t>
  </si>
  <si>
    <t xml:space="preserve">Is there a charge for the following services? </t>
  </si>
  <si>
    <t>% of sales per customer acceptance</t>
  </si>
  <si>
    <t>% of sales per channel</t>
  </si>
  <si>
    <t>Questions or Suggestions:  Email or call Molly Mullins</t>
  </si>
  <si>
    <t xml:space="preserve">      mmullins@nahad.org or   410-940-6340</t>
  </si>
  <si>
    <t>% of Sales Per Shipment Type</t>
  </si>
  <si>
    <t>Q1</t>
  </si>
  <si>
    <t>Which region represents all or most of the total sales reported for this survey</t>
  </si>
  <si>
    <t>Eastern (CT, MA, ME, NH, NJ, NY, PA, RI and VT)</t>
  </si>
  <si>
    <t>Western (AK, AZ, CA, CO, HI, ID, MT, NV, OR, UT, WA and WY)</t>
  </si>
  <si>
    <t>Southern (AL, DC, DE, FL, GA, KY, MD, MS, NC, SC, TN, VA and WV)</t>
  </si>
  <si>
    <t>Midwestern (IA, IL, IN, KS, MI, MN, MO, ND, NE, OH, SD and WI)</t>
  </si>
  <si>
    <t>South Central (AR, LA, NM, OK and TX)</t>
  </si>
  <si>
    <t>All U.S.</t>
  </si>
  <si>
    <t>Canada</t>
  </si>
  <si>
    <t>Mexico</t>
  </si>
  <si>
    <t>All countries outside of North America</t>
  </si>
  <si>
    <t>Q16</t>
  </si>
  <si>
    <t>Marketing</t>
  </si>
  <si>
    <t>Purchasing</t>
  </si>
  <si>
    <t>Q15</t>
  </si>
  <si>
    <t>Branch Management</t>
  </si>
  <si>
    <t>Q20</t>
  </si>
  <si>
    <t>Counter Sales</t>
  </si>
  <si>
    <t>Q21</t>
  </si>
  <si>
    <t>Residential Showroom Sales</t>
  </si>
  <si>
    <t>Q22</t>
  </si>
  <si>
    <t>Product Specialist, Trainers and Other Sales Support</t>
  </si>
  <si>
    <t>Q23</t>
  </si>
  <si>
    <t>Service Technicians</t>
  </si>
  <si>
    <t>Q26</t>
  </si>
  <si>
    <t>Information Technology</t>
  </si>
  <si>
    <t>Q27</t>
  </si>
  <si>
    <t>Q29</t>
  </si>
  <si>
    <t>Credit and Collection</t>
  </si>
  <si>
    <t>Q30</t>
  </si>
  <si>
    <t>Human Resources and Payroll</t>
  </si>
  <si>
    <t>Q95</t>
  </si>
  <si>
    <t xml:space="preserve">Percent of purchases made through buying groups </t>
  </si>
  <si>
    <t xml:space="preserve">Distributor Performance Dashboard Survey </t>
  </si>
  <si>
    <t>-</t>
  </si>
  <si>
    <t>Please follow these simply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</si>
</sst>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409]mmmm\ d\,\ yyyy;@"/>
    <numFmt numFmtId="167" formatCode="mm/dd/yy;@"/>
  </numFmts>
  <fonts count="57" x14ac:knownFonts="1">
    <font>
      <sz val="11"/>
      <color theme="1"/>
      <name val="Calibri"/>
      <family val="2"/>
      <scheme val="minor"/>
    </font>
    <font>
      <b/>
      <sz val="11"/>
      <color theme="3"/>
      <name val="Calibri"/>
      <family val="2"/>
      <scheme val="minor"/>
    </font>
    <font>
      <sz val="10"/>
      <color theme="1"/>
      <name val="Arial"/>
      <family val="2"/>
    </font>
    <font>
      <b/>
      <sz val="11"/>
      <color theme="1"/>
      <name val="Arial"/>
      <family val="2"/>
    </font>
    <font>
      <b/>
      <sz val="8.8000000000000007"/>
      <color theme="1"/>
      <name val="Arial"/>
      <family val="2"/>
    </font>
    <font>
      <b/>
      <i/>
      <sz val="11"/>
      <color rgb="FFFF0000"/>
      <name val="Arial"/>
      <family val="2"/>
    </font>
    <font>
      <u/>
      <sz val="11"/>
      <color theme="10"/>
      <name val="Calibri"/>
      <family val="2"/>
      <scheme val="minor"/>
    </font>
    <font>
      <sz val="11"/>
      <color theme="1"/>
      <name val="Arial"/>
      <family val="2"/>
    </font>
    <font>
      <sz val="6.6"/>
      <color rgb="FFC0C0C0"/>
      <name val="Arial"/>
      <family val="2"/>
    </font>
    <font>
      <b/>
      <sz val="13.2"/>
      <color theme="1"/>
      <name val="Arial"/>
      <family val="2"/>
    </font>
    <font>
      <b/>
      <sz val="18"/>
      <color theme="8" tint="-0.499984740745262"/>
      <name val="Arial Rounded MT Bold"/>
      <family val="2"/>
    </font>
    <font>
      <b/>
      <sz val="14"/>
      <color rgb="FFFF0000"/>
      <name val="Verdana"/>
      <family val="2"/>
    </font>
    <font>
      <b/>
      <sz val="12"/>
      <color rgb="FF0000FF"/>
      <name val="Arial"/>
      <family val="2"/>
    </font>
    <font>
      <b/>
      <sz val="12"/>
      <name val="Arial"/>
      <family val="2"/>
    </font>
    <font>
      <b/>
      <sz val="10"/>
      <name val="Arial"/>
      <family val="2"/>
    </font>
    <font>
      <sz val="8"/>
      <name val="Arial"/>
      <family val="2"/>
    </font>
    <font>
      <b/>
      <sz val="8"/>
      <name val="Arial"/>
      <family val="2"/>
    </font>
    <font>
      <b/>
      <sz val="14"/>
      <color theme="8" tint="-0.499984740745262"/>
      <name val="Arial Rounded MT Bold"/>
      <family val="2"/>
    </font>
    <font>
      <sz val="11"/>
      <color theme="1"/>
      <name val="Calibri"/>
      <family val="2"/>
      <scheme val="minor"/>
    </font>
    <font>
      <sz val="9"/>
      <color indexed="81"/>
      <name val="Tahoma"/>
      <family val="2"/>
    </font>
    <font>
      <b/>
      <sz val="9"/>
      <color indexed="81"/>
      <name val="Tahoma"/>
      <family val="2"/>
    </font>
    <font>
      <b/>
      <sz val="16"/>
      <color theme="8" tint="-0.499984740745262"/>
      <name val="Arial Rounded MT Bold"/>
      <family val="2"/>
    </font>
    <font>
      <b/>
      <i/>
      <sz val="12"/>
      <color rgb="FFFF0000"/>
      <name val="Arial"/>
      <family val="2"/>
    </font>
    <font>
      <sz val="10"/>
      <color theme="8"/>
      <name val="Arial"/>
      <family val="2"/>
    </font>
    <font>
      <i/>
      <sz val="10"/>
      <color rgb="FF00FF00"/>
      <name val="Arial"/>
      <family val="2"/>
    </font>
    <font>
      <b/>
      <sz val="12"/>
      <color theme="1"/>
      <name val="Arial"/>
      <family val="2"/>
    </font>
    <font>
      <b/>
      <sz val="14"/>
      <color theme="1"/>
      <name val="Arial"/>
      <family val="2"/>
    </font>
    <font>
      <sz val="11"/>
      <color theme="8"/>
      <name val="Calibri"/>
      <family val="2"/>
      <scheme val="minor"/>
    </font>
    <font>
      <i/>
      <sz val="10"/>
      <color theme="1"/>
      <name val="Arial"/>
      <family val="2"/>
    </font>
    <font>
      <i/>
      <sz val="11"/>
      <color rgb="FFFF0000"/>
      <name val="Arial"/>
      <family val="2"/>
    </font>
    <font>
      <b/>
      <sz val="11"/>
      <color theme="0"/>
      <name val="Calibri"/>
      <family val="2"/>
      <scheme val="minor"/>
    </font>
    <font>
      <sz val="11"/>
      <color theme="0"/>
      <name val="Calibri"/>
      <family val="2"/>
      <scheme val="minor"/>
    </font>
    <font>
      <b/>
      <i/>
      <sz val="10"/>
      <color rgb="FF00B050"/>
      <name val="Arial"/>
      <family val="2"/>
    </font>
    <font>
      <b/>
      <i/>
      <sz val="10"/>
      <color theme="8"/>
      <name val="Arial"/>
      <family val="2"/>
    </font>
    <font>
      <b/>
      <i/>
      <sz val="10"/>
      <color theme="1"/>
      <name val="Arial"/>
      <family val="2"/>
    </font>
    <font>
      <b/>
      <sz val="12"/>
      <color theme="7"/>
      <name val="Dotum"/>
      <family val="2"/>
    </font>
    <font>
      <sz val="10"/>
      <color theme="8" tint="-0.249977111117893"/>
      <name val="Arial"/>
      <family val="2"/>
    </font>
    <font>
      <b/>
      <i/>
      <sz val="12"/>
      <color rgb="FF92D050"/>
      <name val="Arial"/>
      <family val="2"/>
    </font>
    <font>
      <sz val="14"/>
      <color theme="1"/>
      <name val="Calibri"/>
      <family val="2"/>
      <scheme val="minor"/>
    </font>
    <font>
      <sz val="11"/>
      <color theme="8" tint="-0.249977111117893"/>
      <name val="Calibri"/>
      <family val="2"/>
      <scheme val="minor"/>
    </font>
    <font>
      <sz val="10"/>
      <color theme="0"/>
      <name val="Arial"/>
      <family val="2"/>
    </font>
    <font>
      <sz val="10"/>
      <name val="Arial"/>
      <family val="2"/>
    </font>
    <font>
      <b/>
      <i/>
      <sz val="12"/>
      <color rgb="FF00B050"/>
      <name val="Arial"/>
      <family val="2"/>
    </font>
    <font>
      <b/>
      <sz val="12"/>
      <color rgb="FF00B050"/>
      <name val="Arial"/>
      <family val="2"/>
    </font>
    <font>
      <sz val="12"/>
      <color theme="8"/>
      <name val="Arial"/>
      <family val="2"/>
    </font>
    <font>
      <b/>
      <sz val="11"/>
      <color theme="1"/>
      <name val="Calibri"/>
      <family val="2"/>
      <scheme val="minor"/>
    </font>
    <font>
      <b/>
      <sz val="14"/>
      <color theme="8" tint="-0.249977111117893"/>
      <name val="Calibri"/>
      <family val="2"/>
      <scheme val="minor"/>
    </font>
    <font>
      <b/>
      <sz val="11"/>
      <color theme="8" tint="-0.249977111117893"/>
      <name val="Calibri"/>
      <family val="2"/>
      <scheme val="minor"/>
    </font>
    <font>
      <b/>
      <sz val="12"/>
      <color theme="5" tint="-0.249977111117893"/>
      <name val="Calibri"/>
      <family val="2"/>
      <scheme val="minor"/>
    </font>
    <font>
      <b/>
      <sz val="10"/>
      <color rgb="FFFF0000"/>
      <name val="Arial"/>
      <family val="2"/>
    </font>
    <font>
      <sz val="12"/>
      <color theme="1"/>
      <name val="Calibri"/>
      <family val="2"/>
      <scheme val="minor"/>
    </font>
    <font>
      <b/>
      <sz val="11"/>
      <color theme="8" tint="-0.249977111117893"/>
      <name val="Arial"/>
      <family val="2"/>
    </font>
    <font>
      <sz val="11"/>
      <color theme="8" tint="-0.249977111117893"/>
      <name val="Arial"/>
      <family val="2"/>
    </font>
    <font>
      <b/>
      <sz val="10"/>
      <color theme="8"/>
      <name val="Arial"/>
      <family val="2"/>
    </font>
    <font>
      <b/>
      <sz val="12"/>
      <color theme="1"/>
      <name val="Lucida Sans Typewriter"/>
      <family val="3"/>
    </font>
    <font>
      <sz val="10"/>
      <name val="Tahoma"/>
      <family val="2"/>
    </font>
    <font>
      <b/>
      <i/>
      <sz val="11"/>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7030A0"/>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
      <patternFill patternType="solid">
        <fgColor rgb="FFFF99FF"/>
        <bgColor indexed="64"/>
      </patternFill>
    </fill>
    <fill>
      <patternFill patternType="solid">
        <fgColor rgb="FFFFFF99"/>
        <bgColor indexed="64"/>
      </patternFill>
    </fill>
  </fills>
  <borders count="31">
    <border>
      <left/>
      <right/>
      <top/>
      <bottom/>
      <diagonal/>
    </border>
    <border>
      <left/>
      <right/>
      <top/>
      <bottom style="medium">
        <color theme="4" tint="0.39997558519241921"/>
      </bottom>
      <diagonal/>
    </border>
    <border>
      <left/>
      <right/>
      <top/>
      <bottom style="medium">
        <color rgb="FF000000"/>
      </bottom>
      <diagonal/>
    </border>
    <border>
      <left/>
      <right style="medium">
        <color rgb="FF000000"/>
      </right>
      <top/>
      <bottom/>
      <diagonal/>
    </border>
    <border>
      <left style="thick">
        <color rgb="FFFFC000"/>
      </left>
      <right/>
      <top style="thick">
        <color rgb="FFFFC000"/>
      </top>
      <bottom/>
      <diagonal/>
    </border>
    <border>
      <left/>
      <right style="thick">
        <color rgb="FFFFC000"/>
      </right>
      <top style="thick">
        <color rgb="FFFFC000"/>
      </top>
      <bottom/>
      <diagonal/>
    </border>
    <border>
      <left style="thick">
        <color rgb="FFFFC000"/>
      </left>
      <right/>
      <top/>
      <bottom style="thick">
        <color rgb="FFFFC000"/>
      </bottom>
      <diagonal/>
    </border>
    <border>
      <left/>
      <right style="thick">
        <color rgb="FFFFC000"/>
      </right>
      <top/>
      <bottom style="thick">
        <color rgb="FFFFC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bottom style="dotted">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right/>
      <top style="medium">
        <color rgb="FF000000"/>
      </top>
      <bottom/>
      <diagonal/>
    </border>
    <border>
      <left/>
      <right/>
      <top style="medium">
        <color rgb="FF000000"/>
      </top>
      <bottom style="medium">
        <color rgb="FF000000"/>
      </bottom>
      <diagonal/>
    </border>
    <border>
      <left style="medium">
        <color rgb="FF000000"/>
      </left>
      <right style="medium">
        <color rgb="FF000000"/>
      </right>
      <top style="dotted">
        <color rgb="FF000000"/>
      </top>
      <bottom style="dashed">
        <color rgb="FF000000"/>
      </bottom>
      <diagonal/>
    </border>
    <border>
      <left style="medium">
        <color rgb="FF000000"/>
      </left>
      <right style="medium">
        <color rgb="FF000000"/>
      </right>
      <top/>
      <bottom style="dashed">
        <color rgb="FF000000"/>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top style="dotted">
        <color theme="4" tint="-0.24994659260841701"/>
      </top>
      <bottom/>
      <diagonal/>
    </border>
    <border>
      <left/>
      <right style="dotted">
        <color theme="4" tint="-0.24994659260841701"/>
      </right>
      <top style="dotted">
        <color theme="4" tint="-0.24994659260841701"/>
      </top>
      <bottom/>
      <diagonal/>
    </border>
    <border>
      <left style="dotted">
        <color theme="4" tint="-0.24994659260841701"/>
      </left>
      <right/>
      <top/>
      <bottom/>
      <diagonal/>
    </border>
    <border>
      <left/>
      <right style="dotted">
        <color theme="4" tint="-0.24994659260841701"/>
      </right>
      <top/>
      <bottom/>
      <diagonal/>
    </border>
    <border>
      <left style="dotted">
        <color theme="4" tint="-0.24994659260841701"/>
      </left>
      <right/>
      <top/>
      <bottom style="dotted">
        <color theme="4" tint="-0.24994659260841701"/>
      </bottom>
      <diagonal/>
    </border>
    <border>
      <left/>
      <right style="dotted">
        <color theme="4" tint="-0.24994659260841701"/>
      </right>
      <top/>
      <bottom style="dotted">
        <color theme="4" tint="-0.24994659260841701"/>
      </bottom>
      <diagonal/>
    </border>
    <border>
      <left style="medium">
        <color rgb="FF000000"/>
      </left>
      <right style="medium">
        <color rgb="FF000000"/>
      </right>
      <top style="medium">
        <color rgb="FF000000"/>
      </top>
      <bottom style="double">
        <color rgb="FF000000"/>
      </bottom>
      <diagonal/>
    </border>
    <border>
      <left/>
      <right/>
      <top style="double">
        <color rgb="FF000000"/>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1" applyNumberFormat="0" applyFill="0" applyAlignment="0" applyProtection="0"/>
    <xf numFmtId="0" fontId="6"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55" fillId="0" borderId="0"/>
  </cellStyleXfs>
  <cellXfs count="204">
    <xf numFmtId="0" fontId="0" fillId="0" borderId="0" xfId="0"/>
    <xf numFmtId="43" fontId="23" fillId="3" borderId="17" xfId="3" applyFont="1" applyFill="1" applyBorder="1" applyAlignment="1">
      <alignment wrapText="1"/>
    </xf>
    <xf numFmtId="43" fontId="23" fillId="3" borderId="0" xfId="3" applyFont="1" applyFill="1" applyBorder="1" applyAlignment="1">
      <alignment wrapText="1"/>
    </xf>
    <xf numFmtId="0" fontId="8" fillId="5" borderId="0" xfId="0" applyFont="1" applyFill="1" applyAlignment="1">
      <alignment horizontal="left" vertical="top"/>
    </xf>
    <xf numFmtId="0" fontId="2" fillId="5" borderId="0" xfId="0" applyFont="1" applyFill="1" applyAlignment="1">
      <alignment wrapText="1"/>
    </xf>
    <xf numFmtId="0" fontId="2" fillId="5" borderId="0" xfId="0" applyFont="1" applyFill="1" applyBorder="1" applyAlignment="1">
      <alignment wrapText="1"/>
    </xf>
    <xf numFmtId="0" fontId="0" fillId="5" borderId="0" xfId="0" applyFill="1"/>
    <xf numFmtId="0" fontId="2" fillId="5" borderId="0" xfId="0" applyFont="1" applyFill="1" applyAlignment="1"/>
    <xf numFmtId="0" fontId="2" fillId="6" borderId="0" xfId="0" applyFont="1" applyFill="1" applyAlignment="1">
      <alignment wrapText="1"/>
    </xf>
    <xf numFmtId="0" fontId="2" fillId="6" borderId="0" xfId="0" applyFont="1" applyFill="1" applyBorder="1" applyAlignment="1">
      <alignment wrapText="1"/>
    </xf>
    <xf numFmtId="0" fontId="2" fillId="6" borderId="0" xfId="0" applyFont="1" applyFill="1" applyAlignment="1"/>
    <xf numFmtId="16" fontId="2" fillId="6" borderId="0" xfId="0" quotePrefix="1" applyNumberFormat="1" applyFont="1" applyFill="1" applyAlignment="1">
      <alignment horizontal="center" wrapText="1"/>
    </xf>
    <xf numFmtId="0" fontId="10" fillId="6" borderId="3" xfId="0" applyFont="1" applyFill="1" applyBorder="1" applyAlignment="1">
      <alignment horizontal="left" vertical="center"/>
    </xf>
    <xf numFmtId="0" fontId="17" fillId="6" borderId="0" xfId="0" applyFont="1" applyFill="1" applyBorder="1" applyAlignment="1">
      <alignment horizontal="left" vertical="center"/>
    </xf>
    <xf numFmtId="0" fontId="9" fillId="6" borderId="0" xfId="0" applyFont="1" applyFill="1" applyBorder="1" applyAlignment="1">
      <alignment horizontal="left" vertical="center"/>
    </xf>
    <xf numFmtId="0" fontId="11" fillId="6" borderId="0" xfId="0" applyFont="1" applyFill="1" applyAlignment="1"/>
    <xf numFmtId="0" fontId="0" fillId="6" borderId="0" xfId="0" applyFill="1"/>
    <xf numFmtId="0" fontId="12" fillId="6" borderId="0" xfId="0" applyFont="1" applyFill="1" applyAlignment="1">
      <alignment horizontal="left" vertical="center"/>
    </xf>
    <xf numFmtId="0" fontId="14" fillId="6" borderId="0" xfId="0" applyFont="1" applyFill="1" applyAlignment="1" applyProtection="1">
      <alignment vertical="center"/>
      <protection hidden="1"/>
    </xf>
    <xf numFmtId="0" fontId="15" fillId="6" borderId="0" xfId="0" applyFont="1" applyFill="1" applyBorder="1" applyAlignment="1" applyProtection="1">
      <alignment horizontal="left"/>
      <protection hidden="1"/>
    </xf>
    <xf numFmtId="0" fontId="13" fillId="6" borderId="0" xfId="0" applyFont="1" applyFill="1" applyAlignment="1">
      <alignment horizontal="left" vertical="center"/>
    </xf>
    <xf numFmtId="0" fontId="16" fillId="6" borderId="0" xfId="0" applyFont="1" applyFill="1" applyAlignment="1" applyProtection="1">
      <alignment horizontal="left" indent="1"/>
      <protection hidden="1"/>
    </xf>
    <xf numFmtId="0" fontId="4" fillId="6" borderId="0" xfId="0" applyFont="1" applyFill="1" applyAlignment="1">
      <alignment horizontal="left"/>
    </xf>
    <xf numFmtId="0" fontId="15" fillId="6" borderId="0" xfId="0" applyFont="1" applyFill="1" applyBorder="1" applyAlignment="1" applyProtection="1">
      <alignment horizontal="left" indent="1"/>
      <protection hidden="1"/>
    </xf>
    <xf numFmtId="43" fontId="27" fillId="5" borderId="0" xfId="3" applyFont="1" applyFill="1"/>
    <xf numFmtId="0" fontId="0" fillId="5" borderId="0" xfId="0" applyFill="1" applyAlignment="1">
      <alignment horizontal="left"/>
    </xf>
    <xf numFmtId="0" fontId="0" fillId="5" borderId="0" xfId="0" applyFill="1" applyAlignment="1"/>
    <xf numFmtId="0" fontId="1" fillId="5" borderId="1" xfId="1" applyFill="1"/>
    <xf numFmtId="43" fontId="23" fillId="5" borderId="0" xfId="3" applyFont="1" applyFill="1" applyAlignment="1">
      <alignment wrapText="1"/>
    </xf>
    <xf numFmtId="0" fontId="2" fillId="5" borderId="0" xfId="0" applyFont="1" applyFill="1" applyAlignment="1">
      <alignment horizontal="left"/>
    </xf>
    <xf numFmtId="0" fontId="0" fillId="5" borderId="0" xfId="0" applyFill="1" applyAlignment="1">
      <alignment vertical="center"/>
    </xf>
    <xf numFmtId="0" fontId="2" fillId="5" borderId="0" xfId="0" applyFont="1" applyFill="1" applyAlignment="1">
      <alignment vertical="center"/>
    </xf>
    <xf numFmtId="0" fontId="10" fillId="6" borderId="0" xfId="0" applyFont="1" applyFill="1" applyBorder="1" applyAlignment="1">
      <alignment horizontal="left" vertical="center"/>
    </xf>
    <xf numFmtId="43" fontId="23" fillId="6" borderId="0" xfId="3" applyFont="1" applyFill="1" applyAlignment="1">
      <alignment wrapText="1"/>
    </xf>
    <xf numFmtId="0" fontId="2" fillId="6" borderId="0" xfId="0" applyFont="1" applyFill="1" applyAlignment="1">
      <alignment horizontal="left"/>
    </xf>
    <xf numFmtId="0" fontId="22" fillId="6" borderId="0" xfId="0" applyFont="1" applyFill="1" applyAlignment="1">
      <alignment horizontal="left" vertical="center" indent="2"/>
    </xf>
    <xf numFmtId="0" fontId="37" fillId="6" borderId="0" xfId="0" applyFont="1" applyFill="1" applyAlignment="1">
      <alignment horizontal="left" vertical="center" indent="2"/>
    </xf>
    <xf numFmtId="0" fontId="24" fillId="6" borderId="0" xfId="0" applyFont="1" applyFill="1" applyAlignment="1">
      <alignment horizontal="left"/>
    </xf>
    <xf numFmtId="0" fontId="3" fillId="6" borderId="0" xfId="0" applyFont="1" applyFill="1" applyAlignment="1">
      <alignment horizontal="left"/>
    </xf>
    <xf numFmtId="0" fontId="0" fillId="6" borderId="0" xfId="0" applyFill="1" applyAlignment="1">
      <alignment vertical="center"/>
    </xf>
    <xf numFmtId="0" fontId="2" fillId="6" borderId="0" xfId="0" applyFont="1" applyFill="1" applyAlignment="1">
      <alignment horizontal="left" vertical="center"/>
    </xf>
    <xf numFmtId="0" fontId="3" fillId="6" borderId="0" xfId="0" applyFont="1" applyFill="1" applyAlignment="1">
      <alignment horizontal="left" vertical="center"/>
    </xf>
    <xf numFmtId="0" fontId="21" fillId="6" borderId="0" xfId="0" applyFont="1" applyFill="1" applyBorder="1" applyAlignment="1">
      <alignment horizontal="left" vertical="center"/>
    </xf>
    <xf numFmtId="0" fontId="25" fillId="6" borderId="0" xfId="0" applyFont="1" applyFill="1" applyAlignment="1">
      <alignment horizontal="left" vertical="center"/>
    </xf>
    <xf numFmtId="0" fontId="7" fillId="6" borderId="0" xfId="0" applyFont="1" applyFill="1" applyAlignment="1">
      <alignment horizontal="left" indent="1"/>
    </xf>
    <xf numFmtId="0" fontId="25" fillId="6" borderId="0" xfId="0" applyFont="1" applyFill="1" applyAlignment="1">
      <alignment horizontal="left" indent="5"/>
    </xf>
    <xf numFmtId="0" fontId="5" fillId="6" borderId="0" xfId="0" applyFont="1" applyFill="1" applyAlignment="1">
      <alignment horizontal="left"/>
    </xf>
    <xf numFmtId="0" fontId="7" fillId="6" borderId="0" xfId="0" applyFont="1" applyFill="1" applyAlignment="1">
      <alignment horizontal="left"/>
    </xf>
    <xf numFmtId="0" fontId="26" fillId="6" borderId="0" xfId="0" applyFont="1" applyFill="1" applyAlignment="1">
      <alignment horizontal="left" indent="8"/>
    </xf>
    <xf numFmtId="0" fontId="25" fillId="6" borderId="0" xfId="0" applyFont="1" applyFill="1" applyAlignment="1">
      <alignment horizontal="left"/>
    </xf>
    <xf numFmtId="43" fontId="23" fillId="6" borderId="0" xfId="3" applyFont="1" applyFill="1" applyBorder="1" applyAlignment="1">
      <alignment wrapText="1"/>
    </xf>
    <xf numFmtId="0" fontId="36" fillId="5" borderId="0" xfId="0" applyFont="1" applyFill="1" applyAlignment="1">
      <alignment wrapText="1"/>
    </xf>
    <xf numFmtId="0" fontId="39" fillId="5" borderId="0" xfId="0" applyFont="1" applyFill="1"/>
    <xf numFmtId="0" fontId="39" fillId="5" borderId="0" xfId="0" applyFont="1" applyFill="1" applyAlignment="1">
      <alignment vertical="center"/>
    </xf>
    <xf numFmtId="43" fontId="39" fillId="5" borderId="0" xfId="3" applyFont="1" applyFill="1"/>
    <xf numFmtId="0" fontId="39" fillId="5" borderId="0" xfId="0" applyFont="1" applyFill="1" applyAlignment="1">
      <alignment horizontal="left"/>
    </xf>
    <xf numFmtId="0" fontId="39" fillId="5" borderId="0" xfId="0" applyFont="1" applyFill="1" applyAlignment="1"/>
    <xf numFmtId="43" fontId="23" fillId="2" borderId="9" xfId="3" applyFont="1" applyFill="1" applyBorder="1" applyAlignment="1" applyProtection="1">
      <alignment wrapText="1"/>
      <protection locked="0"/>
    </xf>
    <xf numFmtId="43" fontId="23" fillId="2" borderId="10" xfId="3" applyFont="1" applyFill="1" applyBorder="1" applyAlignment="1" applyProtection="1">
      <alignment wrapText="1"/>
      <protection locked="0"/>
    </xf>
    <xf numFmtId="43" fontId="23" fillId="2" borderId="8" xfId="3" applyFont="1" applyFill="1" applyBorder="1" applyAlignment="1" applyProtection="1">
      <alignment wrapText="1"/>
      <protection locked="0"/>
    </xf>
    <xf numFmtId="43" fontId="23" fillId="2" borderId="14" xfId="3" applyFont="1" applyFill="1" applyBorder="1" applyAlignment="1" applyProtection="1">
      <alignment wrapText="1"/>
      <protection locked="0"/>
    </xf>
    <xf numFmtId="43" fontId="23" fillId="2" borderId="15" xfId="3" applyFont="1" applyFill="1" applyBorder="1" applyAlignment="1" applyProtection="1">
      <alignment wrapText="1"/>
      <protection locked="0"/>
    </xf>
    <xf numFmtId="43" fontId="23" fillId="2" borderId="16" xfId="3" applyFont="1" applyFill="1" applyBorder="1" applyAlignment="1" applyProtection="1">
      <alignment wrapText="1"/>
      <protection locked="0"/>
    </xf>
    <xf numFmtId="0" fontId="28" fillId="6" borderId="0" xfId="0" applyFont="1" applyFill="1" applyBorder="1" applyAlignment="1">
      <alignment horizontal="right" indent="1"/>
    </xf>
    <xf numFmtId="0" fontId="29" fillId="6" borderId="0" xfId="0" applyFont="1" applyFill="1" applyBorder="1" applyAlignment="1">
      <alignment horizontal="left"/>
    </xf>
    <xf numFmtId="0" fontId="25" fillId="6" borderId="0" xfId="0" applyFont="1" applyFill="1" applyAlignment="1">
      <alignment horizontal="left" indent="1"/>
    </xf>
    <xf numFmtId="43" fontId="27" fillId="6" borderId="0" xfId="3" applyFont="1" applyFill="1"/>
    <xf numFmtId="0" fontId="0" fillId="6" borderId="0" xfId="0" applyFill="1" applyAlignment="1">
      <alignment horizontal="left"/>
    </xf>
    <xf numFmtId="43" fontId="23" fillId="2" borderId="19" xfId="3" applyFont="1" applyFill="1" applyBorder="1" applyAlignment="1" applyProtection="1">
      <alignment wrapText="1"/>
      <protection locked="0"/>
    </xf>
    <xf numFmtId="43" fontId="23" fillId="2" borderId="13" xfId="3" applyFont="1" applyFill="1" applyBorder="1" applyAlignment="1" applyProtection="1">
      <alignment wrapText="1"/>
      <protection locked="0"/>
    </xf>
    <xf numFmtId="43" fontId="23" fillId="2" borderId="20" xfId="3" applyFont="1" applyFill="1" applyBorder="1" applyAlignment="1" applyProtection="1">
      <alignment wrapText="1"/>
      <protection locked="0"/>
    </xf>
    <xf numFmtId="0" fontId="0" fillId="4" borderId="0" xfId="0" applyFill="1"/>
    <xf numFmtId="43" fontId="27" fillId="5" borderId="0" xfId="3" applyFont="1" applyFill="1" applyAlignment="1"/>
    <xf numFmtId="0" fontId="1" fillId="5" borderId="1" xfId="1" applyFill="1" applyAlignment="1"/>
    <xf numFmtId="0" fontId="34" fillId="5" borderId="0" xfId="0" applyFont="1" applyFill="1" applyAlignment="1">
      <alignment horizontal="left"/>
    </xf>
    <xf numFmtId="0" fontId="36" fillId="5" borderId="0" xfId="0" applyFont="1" applyFill="1" applyAlignment="1"/>
    <xf numFmtId="43" fontId="39" fillId="5" borderId="0" xfId="3" applyFont="1" applyFill="1" applyAlignment="1"/>
    <xf numFmtId="43" fontId="23" fillId="2" borderId="8" xfId="3" applyFont="1" applyFill="1" applyBorder="1" applyAlignment="1" applyProtection="1">
      <protection locked="0"/>
    </xf>
    <xf numFmtId="43" fontId="23" fillId="2" borderId="12" xfId="3" applyFont="1" applyFill="1" applyBorder="1" applyAlignment="1" applyProtection="1">
      <protection locked="0"/>
    </xf>
    <xf numFmtId="43" fontId="23" fillId="2" borderId="15" xfId="3" applyFont="1" applyFill="1" applyBorder="1" applyAlignment="1" applyProtection="1">
      <protection locked="0"/>
    </xf>
    <xf numFmtId="43" fontId="23" fillId="2" borderId="11" xfId="3" applyFont="1" applyFill="1" applyBorder="1" applyAlignment="1" applyProtection="1">
      <protection locked="0"/>
    </xf>
    <xf numFmtId="0" fontId="0" fillId="6" borderId="0" xfId="0" applyFill="1" applyAlignment="1"/>
    <xf numFmtId="43" fontId="23" fillId="6" borderId="0" xfId="3" applyFont="1" applyFill="1" applyAlignment="1"/>
    <xf numFmtId="0" fontId="22" fillId="6" borderId="0" xfId="0" applyFont="1" applyFill="1" applyAlignment="1">
      <alignment horizontal="left" vertical="center"/>
    </xf>
    <xf numFmtId="0" fontId="32" fillId="6" borderId="0" xfId="0" applyFont="1" applyFill="1" applyAlignment="1"/>
    <xf numFmtId="43" fontId="33" fillId="6" borderId="0" xfId="3" applyFont="1" applyFill="1" applyAlignment="1"/>
    <xf numFmtId="0" fontId="32" fillId="6" borderId="0" xfId="0" applyFont="1" applyFill="1" applyAlignment="1">
      <alignment horizontal="left"/>
    </xf>
    <xf numFmtId="0" fontId="32" fillId="6" borderId="0" xfId="0" applyFont="1" applyFill="1" applyAlignment="1">
      <alignment horizontal="right"/>
    </xf>
    <xf numFmtId="43" fontId="23" fillId="6" borderId="0" xfId="3" applyFont="1" applyFill="1" applyBorder="1" applyAlignment="1"/>
    <xf numFmtId="43" fontId="27" fillId="6" borderId="0" xfId="3" applyFont="1" applyFill="1" applyAlignment="1"/>
    <xf numFmtId="0" fontId="38" fillId="6" borderId="0" xfId="0" applyFont="1" applyFill="1" applyAlignment="1">
      <alignment horizontal="left" vertical="top"/>
    </xf>
    <xf numFmtId="43" fontId="0" fillId="0" borderId="0" xfId="0" applyNumberFormat="1"/>
    <xf numFmtId="43" fontId="0" fillId="4" borderId="0" xfId="0" applyNumberFormat="1" applyFill="1"/>
    <xf numFmtId="0" fontId="40" fillId="5" borderId="0" xfId="0" applyFont="1" applyFill="1" applyAlignment="1">
      <alignment wrapText="1"/>
    </xf>
    <xf numFmtId="0" fontId="31" fillId="5" borderId="0" xfId="0" applyFont="1" applyFill="1"/>
    <xf numFmtId="0" fontId="0" fillId="7" borderId="0" xfId="0" applyFill="1"/>
    <xf numFmtId="0" fontId="0" fillId="9" borderId="0" xfId="0" applyFill="1"/>
    <xf numFmtId="0" fontId="30" fillId="8" borderId="0" xfId="0" applyFont="1" applyFill="1"/>
    <xf numFmtId="0" fontId="42" fillId="6" borderId="0" xfId="0" applyFont="1" applyFill="1" applyAlignment="1">
      <alignment horizontal="left" vertical="center" indent="2"/>
    </xf>
    <xf numFmtId="0" fontId="41" fillId="10" borderId="21" xfId="0" applyFont="1" applyFill="1" applyBorder="1" applyAlignment="1" applyProtection="1">
      <alignment wrapText="1"/>
      <protection locked="0"/>
    </xf>
    <xf numFmtId="0" fontId="41" fillId="10" borderId="21" xfId="0" applyFont="1" applyFill="1" applyBorder="1" applyAlignment="1" applyProtection="1">
      <alignment vertical="center" wrapText="1"/>
      <protection locked="0"/>
    </xf>
    <xf numFmtId="39" fontId="23" fillId="2" borderId="11" xfId="3" applyNumberFormat="1" applyFont="1" applyFill="1" applyBorder="1" applyAlignment="1" applyProtection="1">
      <alignment wrapText="1"/>
      <protection locked="0"/>
    </xf>
    <xf numFmtId="4" fontId="23" fillId="2" borderId="10" xfId="3" applyNumberFormat="1" applyFont="1" applyFill="1" applyBorder="1" applyAlignment="1" applyProtection="1">
      <alignment wrapText="1"/>
      <protection locked="0"/>
    </xf>
    <xf numFmtId="4" fontId="23" fillId="2" borderId="11" xfId="3" applyNumberFormat="1" applyFont="1" applyFill="1" applyBorder="1" applyAlignment="1" applyProtection="1">
      <alignment wrapText="1"/>
      <protection locked="0"/>
    </xf>
    <xf numFmtId="4" fontId="23" fillId="6" borderId="2" xfId="3" applyNumberFormat="1" applyFont="1" applyFill="1" applyBorder="1" applyAlignment="1">
      <alignment wrapText="1"/>
    </xf>
    <xf numFmtId="4" fontId="23" fillId="2" borderId="8" xfId="3" applyNumberFormat="1" applyFont="1" applyFill="1" applyBorder="1" applyAlignment="1" applyProtection="1">
      <alignment vertical="center" wrapText="1"/>
      <protection locked="0"/>
    </xf>
    <xf numFmtId="4" fontId="23" fillId="2" borderId="11" xfId="3" applyNumberFormat="1" applyFont="1" applyFill="1" applyBorder="1" applyAlignment="1" applyProtection="1">
      <alignment vertical="center" wrapText="1"/>
      <protection locked="0"/>
    </xf>
    <xf numFmtId="4" fontId="23" fillId="6" borderId="0" xfId="3" applyNumberFormat="1" applyFont="1" applyFill="1" applyAlignment="1">
      <alignment wrapText="1"/>
    </xf>
    <xf numFmtId="4" fontId="23" fillId="2" borderId="9" xfId="3" applyNumberFormat="1" applyFont="1" applyFill="1" applyBorder="1" applyAlignment="1" applyProtection="1">
      <alignment wrapText="1"/>
      <protection locked="0"/>
    </xf>
    <xf numFmtId="4" fontId="23" fillId="3" borderId="17" xfId="3" applyNumberFormat="1" applyFont="1" applyFill="1" applyBorder="1" applyAlignment="1">
      <alignment wrapText="1"/>
    </xf>
    <xf numFmtId="4" fontId="23" fillId="2" borderId="8" xfId="3" applyNumberFormat="1" applyFont="1" applyFill="1" applyBorder="1" applyAlignment="1" applyProtection="1">
      <alignment wrapText="1"/>
      <protection locked="0"/>
    </xf>
    <xf numFmtId="4" fontId="5" fillId="6" borderId="0" xfId="0" applyNumberFormat="1" applyFont="1" applyFill="1" applyAlignment="1">
      <alignment horizontal="right"/>
    </xf>
    <xf numFmtId="4" fontId="23" fillId="6" borderId="0" xfId="3" applyNumberFormat="1" applyFont="1" applyFill="1" applyBorder="1" applyAlignment="1">
      <alignment wrapText="1"/>
    </xf>
    <xf numFmtId="4" fontId="23" fillId="2" borderId="14" xfId="3" applyNumberFormat="1" applyFont="1" applyFill="1" applyBorder="1" applyAlignment="1" applyProtection="1">
      <alignment wrapText="1"/>
      <protection locked="0"/>
    </xf>
    <xf numFmtId="4" fontId="23" fillId="2" borderId="15" xfId="3" applyNumberFormat="1" applyFont="1" applyFill="1" applyBorder="1" applyAlignment="1" applyProtection="1">
      <alignment wrapText="1"/>
      <protection locked="0"/>
    </xf>
    <xf numFmtId="4" fontId="23" fillId="2" borderId="16" xfId="3" applyNumberFormat="1" applyFont="1" applyFill="1" applyBorder="1" applyAlignment="1" applyProtection="1">
      <alignment wrapText="1"/>
      <protection locked="0"/>
    </xf>
    <xf numFmtId="4" fontId="23" fillId="2" borderId="12" xfId="3" applyNumberFormat="1" applyFont="1" applyFill="1" applyBorder="1" applyAlignment="1" applyProtection="1">
      <alignment wrapText="1"/>
      <protection locked="0"/>
    </xf>
    <xf numFmtId="4" fontId="23" fillId="6" borderId="18" xfId="3" applyNumberFormat="1" applyFont="1" applyFill="1" applyBorder="1" applyAlignment="1">
      <alignment wrapText="1"/>
    </xf>
    <xf numFmtId="4" fontId="23" fillId="6" borderId="17" xfId="3" applyNumberFormat="1" applyFont="1" applyFill="1" applyBorder="1" applyAlignment="1">
      <alignment wrapText="1"/>
    </xf>
    <xf numFmtId="4" fontId="23" fillId="3" borderId="0" xfId="3" applyNumberFormat="1" applyFont="1" applyFill="1" applyBorder="1" applyAlignment="1">
      <alignment wrapText="1"/>
    </xf>
    <xf numFmtId="4" fontId="0" fillId="0" borderId="0" xfId="0" applyNumberFormat="1"/>
    <xf numFmtId="10" fontId="0" fillId="0" borderId="0" xfId="4" applyNumberFormat="1" applyFont="1"/>
    <xf numFmtId="43" fontId="0" fillId="0" borderId="0" xfId="0" quotePrefix="1" applyNumberFormat="1" applyAlignment="1">
      <alignment horizontal="left" vertical="center" indent="2"/>
    </xf>
    <xf numFmtId="164" fontId="0" fillId="0" borderId="0" xfId="4" applyNumberFormat="1" applyFont="1"/>
    <xf numFmtId="0" fontId="45" fillId="0" borderId="0" xfId="0" applyFont="1"/>
    <xf numFmtId="0" fontId="0" fillId="11" borderId="0" xfId="0" applyFill="1"/>
    <xf numFmtId="0" fontId="6" fillId="11" borderId="0" xfId="2" applyFill="1"/>
    <xf numFmtId="14" fontId="23" fillId="2" borderId="8" xfId="3" applyNumberFormat="1" applyFont="1" applyFill="1" applyBorder="1" applyAlignment="1" applyProtection="1">
      <protection locked="0"/>
    </xf>
    <xf numFmtId="164" fontId="0" fillId="0" borderId="0" xfId="4" applyNumberFormat="1" applyFont="1" applyAlignment="1">
      <alignment horizontal="right"/>
    </xf>
    <xf numFmtId="0" fontId="0" fillId="0" borderId="0" xfId="0" applyBorder="1"/>
    <xf numFmtId="43" fontId="0" fillId="0" borderId="0" xfId="3" applyFont="1" applyAlignment="1">
      <alignment horizontal="right"/>
    </xf>
    <xf numFmtId="165" fontId="0" fillId="0" borderId="0" xfId="3" applyNumberFormat="1" applyFont="1"/>
    <xf numFmtId="165" fontId="0" fillId="0" borderId="0" xfId="3" applyNumberFormat="1" applyFont="1" applyAlignment="1">
      <alignment horizontal="right"/>
    </xf>
    <xf numFmtId="0" fontId="46" fillId="0" borderId="0" xfId="0" applyFont="1" applyAlignment="1">
      <alignment horizontal="left" vertical="center" indent="2"/>
    </xf>
    <xf numFmtId="0" fontId="47" fillId="0" borderId="0" xfId="0" applyFont="1" applyAlignment="1">
      <alignment horizontal="right"/>
    </xf>
    <xf numFmtId="0" fontId="47" fillId="12" borderId="0" xfId="0" applyFont="1" applyFill="1" applyAlignment="1">
      <alignment horizontal="right" wrapText="1"/>
    </xf>
    <xf numFmtId="0" fontId="47" fillId="0" borderId="0" xfId="0" applyFont="1" applyAlignment="1">
      <alignment horizontal="right" wrapText="1"/>
    </xf>
    <xf numFmtId="0" fontId="47" fillId="0" borderId="0" xfId="0" applyFont="1" applyAlignment="1">
      <alignment horizontal="left" indent="3"/>
    </xf>
    <xf numFmtId="0" fontId="47" fillId="0" borderId="0" xfId="0" applyFont="1"/>
    <xf numFmtId="43" fontId="23" fillId="2" borderId="28" xfId="3" applyFont="1" applyFill="1" applyBorder="1" applyAlignment="1" applyProtection="1">
      <alignment wrapText="1"/>
      <protection locked="0"/>
    </xf>
    <xf numFmtId="10" fontId="44" fillId="3" borderId="0" xfId="4" applyNumberFormat="1" applyFont="1" applyFill="1" applyBorder="1" applyAlignment="1">
      <alignment wrapText="1"/>
    </xf>
    <xf numFmtId="43" fontId="23" fillId="2" borderId="30" xfId="3" applyFont="1" applyFill="1" applyBorder="1" applyAlignment="1" applyProtection="1">
      <alignment wrapText="1"/>
      <protection locked="0"/>
    </xf>
    <xf numFmtId="43" fontId="23" fillId="3" borderId="29" xfId="3" applyFont="1" applyFill="1" applyBorder="1" applyAlignment="1" applyProtection="1">
      <alignment wrapText="1"/>
    </xf>
    <xf numFmtId="49" fontId="45" fillId="0" borderId="0" xfId="0" applyNumberFormat="1" applyFont="1"/>
    <xf numFmtId="49" fontId="0" fillId="4" borderId="0" xfId="0" applyNumberFormat="1" applyFill="1"/>
    <xf numFmtId="49" fontId="0" fillId="7" borderId="0" xfId="0" applyNumberFormat="1" applyFill="1"/>
    <xf numFmtId="49" fontId="0" fillId="9" borderId="0" xfId="0" applyNumberFormat="1" applyFill="1"/>
    <xf numFmtId="49" fontId="0" fillId="0" borderId="0" xfId="0" applyNumberFormat="1"/>
    <xf numFmtId="0" fontId="39" fillId="6" borderId="0" xfId="0" applyFont="1" applyFill="1"/>
    <xf numFmtId="0" fontId="2" fillId="6" borderId="0" xfId="0" applyFont="1" applyFill="1" applyAlignment="1">
      <alignment horizontal="right" wrapText="1" indent="1"/>
    </xf>
    <xf numFmtId="9" fontId="23" fillId="3" borderId="17" xfId="4" applyFont="1" applyFill="1" applyBorder="1" applyAlignment="1">
      <alignment wrapText="1"/>
    </xf>
    <xf numFmtId="43" fontId="49" fillId="6" borderId="0" xfId="3" applyFont="1" applyFill="1" applyBorder="1" applyAlignment="1">
      <alignment horizontal="right" vertical="top"/>
    </xf>
    <xf numFmtId="43" fontId="23" fillId="2" borderId="13" xfId="3" applyFont="1" applyFill="1" applyBorder="1" applyAlignment="1" applyProtection="1">
      <protection locked="0"/>
    </xf>
    <xf numFmtId="0" fontId="48" fillId="6" borderId="0" xfId="0" applyFont="1" applyFill="1"/>
    <xf numFmtId="0" fontId="0" fillId="6" borderId="0" xfId="0" applyFill="1" applyAlignment="1">
      <alignment horizontal="left" indent="3"/>
    </xf>
    <xf numFmtId="0" fontId="38" fillId="6" borderId="0" xfId="0" applyFont="1" applyFill="1" applyAlignment="1">
      <alignment horizontal="left" vertical="top" indent="5"/>
    </xf>
    <xf numFmtId="0" fontId="38" fillId="6" borderId="0" xfId="0" applyFont="1" applyFill="1" applyAlignment="1">
      <alignment horizontal="left" indent="5"/>
    </xf>
    <xf numFmtId="0" fontId="38" fillId="6" borderId="0" xfId="0" applyFont="1" applyFill="1" applyAlignment="1">
      <alignment horizontal="left" indent="3"/>
    </xf>
    <xf numFmtId="0" fontId="38" fillId="6" borderId="0" xfId="0" applyFont="1" applyFill="1" applyAlignment="1"/>
    <xf numFmtId="0" fontId="38" fillId="6" borderId="0" xfId="0" applyFont="1" applyFill="1" applyAlignment="1">
      <alignment horizontal="left"/>
    </xf>
    <xf numFmtId="0" fontId="50" fillId="6" borderId="0" xfId="0" applyFont="1" applyFill="1" applyAlignment="1">
      <alignment horizontal="left" indent="1"/>
    </xf>
    <xf numFmtId="0" fontId="38" fillId="6" borderId="0" xfId="0" applyFont="1" applyFill="1" applyAlignment="1">
      <alignment horizontal="left" indent="1"/>
    </xf>
    <xf numFmtId="164" fontId="23" fillId="3" borderId="17" xfId="4" applyNumberFormat="1" applyFont="1" applyFill="1" applyBorder="1" applyAlignment="1">
      <alignment wrapText="1"/>
    </xf>
    <xf numFmtId="0" fontId="7" fillId="6" borderId="0" xfId="0" applyFont="1" applyFill="1" applyAlignment="1">
      <alignment horizontal="center" wrapText="1"/>
    </xf>
    <xf numFmtId="0" fontId="51" fillId="6" borderId="0" xfId="0" applyFont="1" applyFill="1" applyAlignment="1">
      <alignment horizontal="left" vertical="center"/>
    </xf>
    <xf numFmtId="0" fontId="36" fillId="6" borderId="0" xfId="0" applyFont="1" applyFill="1" applyAlignment="1">
      <alignment wrapText="1"/>
    </xf>
    <xf numFmtId="0" fontId="52" fillId="6" borderId="0" xfId="0" applyFont="1" applyFill="1" applyAlignment="1">
      <alignment horizontal="left" indent="1"/>
    </xf>
    <xf numFmtId="0" fontId="38" fillId="6" borderId="0" xfId="0" applyFont="1" applyFill="1" applyAlignment="1">
      <alignment horizontal="left" indent="2"/>
    </xf>
    <xf numFmtId="0" fontId="7" fillId="6" borderId="0" xfId="0" applyFont="1" applyFill="1" applyAlignment="1">
      <alignment horizontal="center"/>
    </xf>
    <xf numFmtId="0" fontId="0" fillId="9" borderId="0" xfId="0" applyFont="1" applyFill="1"/>
    <xf numFmtId="0" fontId="50" fillId="9" borderId="0" xfId="0" applyFont="1" applyFill="1"/>
    <xf numFmtId="0" fontId="0" fillId="13" borderId="0" xfId="0" applyFill="1"/>
    <xf numFmtId="2" fontId="0" fillId="13" borderId="0" xfId="0" quotePrefix="1" applyNumberFormat="1" applyFill="1"/>
    <xf numFmtId="0" fontId="48" fillId="13" borderId="0" xfId="0" applyFont="1" applyFill="1"/>
    <xf numFmtId="0" fontId="38" fillId="6" borderId="0" xfId="0" applyFont="1" applyFill="1" applyAlignment="1">
      <alignment horizontal="left" indent="10"/>
    </xf>
    <xf numFmtId="0" fontId="38" fillId="6" borderId="0" xfId="0" applyFont="1" applyFill="1" applyAlignment="1">
      <alignment horizontal="left" indent="14"/>
    </xf>
    <xf numFmtId="0" fontId="38" fillId="6" borderId="0" xfId="0" applyFont="1" applyFill="1" applyAlignment="1">
      <alignment horizontal="left" indent="15"/>
    </xf>
    <xf numFmtId="49" fontId="0" fillId="13" borderId="0" xfId="0" quotePrefix="1" applyNumberFormat="1" applyFill="1"/>
    <xf numFmtId="43" fontId="53" fillId="6" borderId="0" xfId="3" applyFont="1" applyFill="1" applyAlignment="1"/>
    <xf numFmtId="0" fontId="54" fillId="6" borderId="0" xfId="0" applyFont="1" applyFill="1" applyAlignment="1">
      <alignment horizontal="left"/>
    </xf>
    <xf numFmtId="49" fontId="23" fillId="2" borderId="8" xfId="3" applyNumberFormat="1" applyFont="1" applyFill="1" applyBorder="1" applyAlignment="1" applyProtection="1">
      <alignment wrapText="1"/>
      <protection locked="0"/>
    </xf>
    <xf numFmtId="9" fontId="0" fillId="12" borderId="0" xfId="4" applyFont="1" applyFill="1"/>
    <xf numFmtId="9" fontId="0" fillId="12" borderId="0" xfId="0" applyNumberFormat="1" applyFill="1"/>
    <xf numFmtId="0" fontId="56" fillId="0" borderId="0" xfId="0" applyFont="1" applyAlignment="1">
      <alignment horizontal="left" indent="1"/>
    </xf>
    <xf numFmtId="0" fontId="56" fillId="0" borderId="0" xfId="0" applyFont="1" applyAlignment="1">
      <alignment horizontal="right"/>
    </xf>
    <xf numFmtId="0" fontId="56" fillId="0" borderId="0" xfId="0" applyFont="1" applyAlignment="1">
      <alignment horizontal="left"/>
    </xf>
    <xf numFmtId="0" fontId="2" fillId="6" borderId="0" xfId="0" applyFont="1" applyFill="1" applyAlignment="1">
      <alignment horizontal="right"/>
    </xf>
    <xf numFmtId="0" fontId="41" fillId="6" borderId="0" xfId="0" applyFont="1" applyFill="1" applyAlignment="1">
      <alignment wrapText="1"/>
    </xf>
    <xf numFmtId="0" fontId="45" fillId="6" borderId="0" xfId="0" applyFont="1" applyFill="1" applyAlignment="1">
      <alignment horizontal="center"/>
    </xf>
    <xf numFmtId="167" fontId="0" fillId="9" borderId="0" xfId="0" applyNumberFormat="1" applyFill="1"/>
    <xf numFmtId="0" fontId="35" fillId="5" borderId="4" xfId="0" applyFont="1" applyFill="1" applyBorder="1" applyAlignment="1">
      <alignment horizontal="center" vertical="center" wrapText="1"/>
    </xf>
    <xf numFmtId="0" fontId="35" fillId="5" borderId="5" xfId="0" applyFont="1" applyFill="1" applyBorder="1" applyAlignment="1">
      <alignment horizontal="center" vertical="center" wrapText="1"/>
    </xf>
    <xf numFmtId="166" fontId="35" fillId="5" borderId="6" xfId="0" quotePrefix="1" applyNumberFormat="1" applyFont="1" applyFill="1" applyBorder="1" applyAlignment="1">
      <alignment horizontal="center" wrapText="1"/>
    </xf>
    <xf numFmtId="166" fontId="35" fillId="5" borderId="7" xfId="0" quotePrefix="1" applyNumberFormat="1" applyFont="1" applyFill="1" applyBorder="1" applyAlignment="1">
      <alignment horizontal="center" wrapText="1"/>
    </xf>
    <xf numFmtId="0" fontId="3" fillId="6" borderId="0" xfId="0" applyFont="1" applyFill="1" applyAlignment="1">
      <alignment horizontal="left" vertical="center" wrapText="1"/>
    </xf>
    <xf numFmtId="0" fontId="43" fillId="10" borderId="22" xfId="0" applyFont="1" applyFill="1" applyBorder="1" applyAlignment="1">
      <alignment horizontal="center" vertical="center" wrapText="1"/>
    </xf>
    <xf numFmtId="0" fontId="43" fillId="10" borderId="23" xfId="0" applyFont="1" applyFill="1" applyBorder="1" applyAlignment="1">
      <alignment horizontal="center" vertical="center" wrapText="1"/>
    </xf>
    <xf numFmtId="0" fontId="43" fillId="10" borderId="24" xfId="0" applyFont="1" applyFill="1" applyBorder="1" applyAlignment="1">
      <alignment horizontal="center" vertical="center" wrapText="1"/>
    </xf>
    <xf numFmtId="0" fontId="43" fillId="10" borderId="25" xfId="0" applyFont="1" applyFill="1" applyBorder="1" applyAlignment="1">
      <alignment horizontal="center" vertical="center" wrapText="1"/>
    </xf>
    <xf numFmtId="0" fontId="43" fillId="10" borderId="26" xfId="0" applyFont="1" applyFill="1" applyBorder="1" applyAlignment="1">
      <alignment horizontal="center" vertical="center" wrapText="1"/>
    </xf>
    <xf numFmtId="0" fontId="43" fillId="10" borderId="27" xfId="0" applyFont="1" applyFill="1" applyBorder="1" applyAlignment="1">
      <alignment horizontal="center" vertical="center" wrapText="1"/>
    </xf>
    <xf numFmtId="0" fontId="38" fillId="6" borderId="0" xfId="0" applyFont="1" applyFill="1" applyAlignment="1">
      <alignment horizontal="left" vertical="top" wrapText="1" indent="2"/>
    </xf>
    <xf numFmtId="0" fontId="38" fillId="6" borderId="0" xfId="0" applyFont="1" applyFill="1" applyAlignment="1">
      <alignment horizontal="left" vertical="top" wrapText="1"/>
    </xf>
    <xf numFmtId="0" fontId="38" fillId="6" borderId="0" xfId="0" applyFont="1" applyFill="1" applyAlignment="1">
      <alignment horizontal="left" wrapText="1" indent="5"/>
    </xf>
  </cellXfs>
  <cellStyles count="6">
    <cellStyle name="Comma" xfId="3" builtinId="3"/>
    <cellStyle name="Heading 3" xfId="1" builtinId="18"/>
    <cellStyle name="Hyperlink" xfId="2" builtinId="8"/>
    <cellStyle name="Normal" xfId="0" builtinId="0"/>
    <cellStyle name="Normal 2" xfId="5"/>
    <cellStyle name="Percent" xfId="4" builtinId="5"/>
  </cellStyles>
  <dxfs count="12">
    <dxf>
      <fill>
        <patternFill patternType="none">
          <bgColor auto="1"/>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theme="0" tint="-4.9989318521683403E-2"/>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mruColors>
      <color rgb="FFFF99FF"/>
      <color rgb="FFFFFF99"/>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38101</xdr:colOff>
      <xdr:row>1</xdr:row>
      <xdr:rowOff>85725</xdr:rowOff>
    </xdr:from>
    <xdr:to>
      <xdr:col>5</xdr:col>
      <xdr:colOff>114301</xdr:colOff>
      <xdr:row>5</xdr:row>
      <xdr:rowOff>190500</xdr:rowOff>
    </xdr:to>
    <xdr:pic>
      <xdr:nvPicPr>
        <xdr:cNvPr id="5" name="Picture 4" descr="http://www.macombgroup.com/files/images/NAHA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1" y="276225"/>
          <a:ext cx="1295400" cy="1019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3</xdr:row>
      <xdr:rowOff>123824</xdr:rowOff>
    </xdr:from>
    <xdr:to>
      <xdr:col>7</xdr:col>
      <xdr:colOff>619125</xdr:colOff>
      <xdr:row>9</xdr:row>
      <xdr:rowOff>91439</xdr:rowOff>
    </xdr:to>
    <xdr:sp macro="" textlink="">
      <xdr:nvSpPr>
        <xdr:cNvPr id="2" name="TextBox 1"/>
        <xdr:cNvSpPr txBox="1"/>
      </xdr:nvSpPr>
      <xdr:spPr>
        <a:xfrm>
          <a:off x="1005840" y="672464"/>
          <a:ext cx="5366385" cy="1064895"/>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91440" rtlCol="0" anchor="t"/>
        <a:lstStyle/>
        <a:p>
          <a:r>
            <a:rPr lang="en-US" sz="1200">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rPr>
            <a:t>Thank you</a:t>
          </a:r>
          <a:r>
            <a:rPr lang="en-US" sz="1200" baseline="0">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rPr>
            <a:t> for entering your data.  Any highlighted areas below may indicate an error with your input.  Please review and/or correct your input for these data points.</a:t>
          </a:r>
          <a:endParaRPr lang="en-US" sz="1200">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a:p>
          <a:endParaRPr lang="en-US" sz="1200" baseline="0">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a:p>
          <a:r>
            <a:rPr lang="en-US" sz="1200" baseline="0">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rPr>
            <a:t>Once reviewed, follow the survey upload instructions below.</a:t>
          </a:r>
          <a:endParaRPr lang="en-US" sz="1200" u="none" baseline="0">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a:p>
          <a:endParaRPr lang="en-US" sz="1200" u="none">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3</xdr:col>
      <xdr:colOff>1428750</xdr:colOff>
      <xdr:row>43</xdr:row>
      <xdr:rowOff>142875</xdr:rowOff>
    </xdr:from>
    <xdr:to>
      <xdr:col>9</xdr:col>
      <xdr:colOff>523875</xdr:colOff>
      <xdr:row>55</xdr:row>
      <xdr:rowOff>85446</xdr:rowOff>
    </xdr:to>
    <xdr:pic>
      <xdr:nvPicPr>
        <xdr:cNvPr id="4" name="Picture 3"/>
        <xdr:cNvPicPr>
          <a:picLocks noChangeAspect="1"/>
        </xdr:cNvPicPr>
      </xdr:nvPicPr>
      <xdr:blipFill>
        <a:blip xmlns:r="http://schemas.openxmlformats.org/officeDocument/2006/relationships" r:embed="rId1"/>
        <a:stretch>
          <a:fillRect/>
        </a:stretch>
      </xdr:blipFill>
      <xdr:spPr>
        <a:xfrm>
          <a:off x="2305050" y="9582150"/>
          <a:ext cx="5924550" cy="2228571"/>
        </a:xfrm>
        <a:prstGeom prst="rect">
          <a:avLst/>
        </a:prstGeom>
      </xdr:spPr>
    </xdr:pic>
    <xdr:clientData/>
  </xdr:twoCellAnchor>
  <xdr:twoCellAnchor>
    <xdr:from>
      <xdr:col>3</xdr:col>
      <xdr:colOff>304799</xdr:colOff>
      <xdr:row>36</xdr:row>
      <xdr:rowOff>19051</xdr:rowOff>
    </xdr:from>
    <xdr:to>
      <xdr:col>6</xdr:col>
      <xdr:colOff>962025</xdr:colOff>
      <xdr:row>41</xdr:row>
      <xdr:rowOff>76201</xdr:rowOff>
    </xdr:to>
    <xdr:sp macro="" textlink="">
      <xdr:nvSpPr>
        <xdr:cNvPr id="5" name="TextBox 4"/>
        <xdr:cNvSpPr txBox="1"/>
      </xdr:nvSpPr>
      <xdr:spPr>
        <a:xfrm>
          <a:off x="1181099" y="8124826"/>
          <a:ext cx="4343401" cy="10096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Arial Rounded MT Bold" panose="020F0704030504030204" pitchFamily="34" charset="0"/>
            </a:rPr>
            <a:t>Data Upload Directions:</a:t>
          </a:r>
        </a:p>
        <a:p>
          <a:r>
            <a:rPr lang="en-US" sz="2400">
              <a:solidFill>
                <a:schemeClr val="accent6">
                  <a:lumMod val="50000"/>
                </a:schemeClr>
              </a:solidFill>
              <a:latin typeface="Arial Rounded MT Bold" panose="020F0704030504030204" pitchFamily="34" charset="0"/>
            </a:rPr>
            <a:t>    Step 1</a:t>
          </a:r>
        </a:p>
      </xdr:txBody>
    </xdr:sp>
    <xdr:clientData/>
  </xdr:twoCellAnchor>
  <xdr:twoCellAnchor>
    <xdr:from>
      <xdr:col>3</xdr:col>
      <xdr:colOff>832906</xdr:colOff>
      <xdr:row>40</xdr:row>
      <xdr:rowOff>91016</xdr:rowOff>
    </xdr:from>
    <xdr:to>
      <xdr:col>6</xdr:col>
      <xdr:colOff>655320</xdr:colOff>
      <xdr:row>44</xdr:row>
      <xdr:rowOff>60960</xdr:rowOff>
    </xdr:to>
    <xdr:sp macro="" textlink="">
      <xdr:nvSpPr>
        <xdr:cNvPr id="6" name="TextBox 5"/>
        <xdr:cNvSpPr txBox="1"/>
      </xdr:nvSpPr>
      <xdr:spPr>
        <a:xfrm>
          <a:off x="1724446" y="9029276"/>
          <a:ext cx="3609554" cy="70146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lang="en-US" sz="1200">
              <a:solidFill>
                <a:schemeClr val="accent6">
                  <a:lumMod val="50000"/>
                </a:schemeClr>
              </a:solidFill>
              <a:latin typeface="Arial" panose="020B0604020202020204" pitchFamily="34" charset="0"/>
              <a:cs typeface="Arial" panose="020B0604020202020204" pitchFamily="34" charset="0"/>
            </a:rPr>
            <a:t>Save your file then login to DPD at</a:t>
          </a:r>
          <a:r>
            <a:rPr lang="en-US" sz="1200" baseline="0">
              <a:solidFill>
                <a:schemeClr val="accent6">
                  <a:lumMod val="50000"/>
                </a:schemeClr>
              </a:solidFill>
              <a:latin typeface="Arial" panose="020B0604020202020204" pitchFamily="34" charset="0"/>
              <a:cs typeface="Arial" panose="020B0604020202020204" pitchFamily="34" charset="0"/>
            </a:rPr>
            <a:t> </a:t>
          </a:r>
        </a:p>
        <a:p>
          <a:pPr marL="0" indent="0"/>
          <a:r>
            <a:rPr lang="en-US" sz="1200">
              <a:solidFill>
                <a:schemeClr val="accent6">
                  <a:lumMod val="50000"/>
                </a:schemeClr>
              </a:solidFill>
              <a:latin typeface="Arial" panose="020B0604020202020204" pitchFamily="34" charset="0"/>
              <a:ea typeface="+mn-ea"/>
              <a:cs typeface="Arial" panose="020B0604020202020204" pitchFamily="34" charset="0"/>
            </a:rPr>
            <a:t>http://dpa.phocas.biz/phocas/Security/SignIn</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accent6">
                  <a:lumMod val="50000"/>
                </a:schemeClr>
              </a:solidFill>
              <a:latin typeface="Arial" panose="020B0604020202020204" pitchFamily="34" charset="0"/>
              <a:ea typeface="+mn-ea"/>
              <a:cs typeface="Arial" panose="020B0604020202020204" pitchFamily="34" charset="0"/>
            </a:rPr>
            <a:t>and enter your nah.XXX user name and password</a:t>
          </a:r>
        </a:p>
        <a:p>
          <a:r>
            <a:rPr lang="en-US" sz="1200">
              <a:solidFill>
                <a:schemeClr val="accent6">
                  <a:lumMod val="50000"/>
                </a:schemeClr>
              </a:solidFill>
              <a:latin typeface="Arial" panose="020B0604020202020204" pitchFamily="34" charset="0"/>
              <a:cs typeface="Arial" panose="020B0604020202020204" pitchFamily="34" charset="0"/>
            </a:rPr>
            <a:t>	</a:t>
          </a:r>
        </a:p>
      </xdr:txBody>
    </xdr:sp>
    <xdr:clientData/>
  </xdr:twoCellAnchor>
  <xdr:twoCellAnchor>
    <xdr:from>
      <xdr:col>3</xdr:col>
      <xdr:colOff>390525</xdr:colOff>
      <xdr:row>56</xdr:row>
      <xdr:rowOff>85725</xdr:rowOff>
    </xdr:from>
    <xdr:to>
      <xdr:col>4</xdr:col>
      <xdr:colOff>114300</xdr:colOff>
      <xdr:row>59</xdr:row>
      <xdr:rowOff>133350</xdr:rowOff>
    </xdr:to>
    <xdr:sp macro="" textlink="">
      <xdr:nvSpPr>
        <xdr:cNvPr id="7" name="TextBox 6"/>
        <xdr:cNvSpPr txBox="1"/>
      </xdr:nvSpPr>
      <xdr:spPr>
        <a:xfrm>
          <a:off x="1266825" y="12001500"/>
          <a:ext cx="1314450" cy="6191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Arial Rounded MT Bold" panose="020F0704030504030204" pitchFamily="34" charset="0"/>
            </a:rPr>
            <a:t>Step 2</a:t>
          </a:r>
        </a:p>
      </xdr:txBody>
    </xdr:sp>
    <xdr:clientData/>
  </xdr:twoCellAnchor>
  <xdr:twoCellAnchor>
    <xdr:from>
      <xdr:col>3</xdr:col>
      <xdr:colOff>790575</xdr:colOff>
      <xdr:row>58</xdr:row>
      <xdr:rowOff>171450</xdr:rowOff>
    </xdr:from>
    <xdr:to>
      <xdr:col>6</xdr:col>
      <xdr:colOff>190500</xdr:colOff>
      <xdr:row>61</xdr:row>
      <xdr:rowOff>180975</xdr:rowOff>
    </xdr:to>
    <xdr:sp macro="" textlink="">
      <xdr:nvSpPr>
        <xdr:cNvPr id="8" name="TextBox 7"/>
        <xdr:cNvSpPr txBox="1"/>
      </xdr:nvSpPr>
      <xdr:spPr>
        <a:xfrm>
          <a:off x="1666875" y="12468225"/>
          <a:ext cx="3086100" cy="5810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accent6">
                  <a:lumMod val="50000"/>
                </a:schemeClr>
              </a:solidFill>
              <a:latin typeface="Arial" panose="020B0604020202020204" pitchFamily="34" charset="0"/>
              <a:cs typeface="Arial" panose="020B0604020202020204" pitchFamily="34" charset="0"/>
            </a:rPr>
            <a:t>Select the Association Survey option</a:t>
          </a:r>
        </a:p>
        <a:p>
          <a:r>
            <a:rPr lang="en-US" sz="1200">
              <a:solidFill>
                <a:schemeClr val="accent6">
                  <a:lumMod val="50000"/>
                </a:schemeClr>
              </a:solidFill>
              <a:latin typeface="Arial" panose="020B0604020202020204" pitchFamily="34" charset="0"/>
              <a:cs typeface="Arial" panose="020B0604020202020204" pitchFamily="34" charset="0"/>
            </a:rPr>
            <a:t>   under Databases</a:t>
          </a:r>
        </a:p>
      </xdr:txBody>
    </xdr:sp>
    <xdr:clientData/>
  </xdr:twoCellAnchor>
  <xdr:twoCellAnchor>
    <xdr:from>
      <xdr:col>3</xdr:col>
      <xdr:colOff>342900</xdr:colOff>
      <xdr:row>70</xdr:row>
      <xdr:rowOff>123825</xdr:rowOff>
    </xdr:from>
    <xdr:to>
      <xdr:col>4</xdr:col>
      <xdr:colOff>161925</xdr:colOff>
      <xdr:row>73</xdr:row>
      <xdr:rowOff>171450</xdr:rowOff>
    </xdr:to>
    <xdr:sp macro="" textlink="">
      <xdr:nvSpPr>
        <xdr:cNvPr id="11" name="TextBox 10"/>
        <xdr:cNvSpPr txBox="1"/>
      </xdr:nvSpPr>
      <xdr:spPr>
        <a:xfrm>
          <a:off x="1219200" y="15659100"/>
          <a:ext cx="1409700" cy="6191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Arial Rounded MT Bold" panose="020F0704030504030204" pitchFamily="34" charset="0"/>
            </a:rPr>
            <a:t>Step 3</a:t>
          </a:r>
        </a:p>
      </xdr:txBody>
    </xdr:sp>
    <xdr:clientData/>
  </xdr:twoCellAnchor>
  <xdr:twoCellAnchor>
    <xdr:from>
      <xdr:col>3</xdr:col>
      <xdr:colOff>819149</xdr:colOff>
      <xdr:row>73</xdr:row>
      <xdr:rowOff>28575</xdr:rowOff>
    </xdr:from>
    <xdr:to>
      <xdr:col>7</xdr:col>
      <xdr:colOff>123825</xdr:colOff>
      <xdr:row>77</xdr:row>
      <xdr:rowOff>38101</xdr:rowOff>
    </xdr:to>
    <xdr:sp macro="" textlink="">
      <xdr:nvSpPr>
        <xdr:cNvPr id="12" name="TextBox 11"/>
        <xdr:cNvSpPr txBox="1"/>
      </xdr:nvSpPr>
      <xdr:spPr>
        <a:xfrm>
          <a:off x="1695449" y="16135350"/>
          <a:ext cx="4038601" cy="77152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accent6">
                  <a:lumMod val="50000"/>
                </a:schemeClr>
              </a:solidFill>
              <a:latin typeface="Arial" panose="020B0604020202020204" pitchFamily="34" charset="0"/>
              <a:cs typeface="Arial" panose="020B0604020202020204" pitchFamily="34" charset="0"/>
            </a:rPr>
            <a:t>Select the Export</a:t>
          </a:r>
          <a:r>
            <a:rPr lang="en-US" sz="1200" baseline="0">
              <a:solidFill>
                <a:schemeClr val="accent6">
                  <a:lumMod val="50000"/>
                </a:schemeClr>
              </a:solidFill>
              <a:latin typeface="Arial" panose="020B0604020202020204" pitchFamily="34" charset="0"/>
              <a:cs typeface="Arial" panose="020B0604020202020204" pitchFamily="34" charset="0"/>
            </a:rPr>
            <a:t> down arrow at the upper right portion</a:t>
          </a:r>
        </a:p>
        <a:p>
          <a:r>
            <a:rPr lang="en-US" sz="1200" baseline="0">
              <a:solidFill>
                <a:schemeClr val="accent6">
                  <a:lumMod val="50000"/>
                </a:schemeClr>
              </a:solidFill>
              <a:latin typeface="Arial" panose="020B0604020202020204" pitchFamily="34" charset="0"/>
              <a:cs typeface="Arial" panose="020B0604020202020204" pitchFamily="34" charset="0"/>
            </a:rPr>
            <a:t>      of the  Association Survey window,</a:t>
          </a:r>
        </a:p>
        <a:p>
          <a:r>
            <a:rPr lang="en-US" sz="1200" baseline="0">
              <a:solidFill>
                <a:schemeClr val="accent6">
                  <a:lumMod val="50000"/>
                </a:schemeClr>
              </a:solidFill>
              <a:latin typeface="Arial" panose="020B0604020202020204" pitchFamily="34" charset="0"/>
              <a:cs typeface="Arial" panose="020B0604020202020204" pitchFamily="34" charset="0"/>
            </a:rPr>
            <a:t>              and select  </a:t>
          </a:r>
          <a:r>
            <a:rPr lang="en-US" sz="1200" b="1" i="1" baseline="0">
              <a:solidFill>
                <a:schemeClr val="accent6">
                  <a:lumMod val="50000"/>
                </a:schemeClr>
              </a:solidFill>
              <a:latin typeface="Arial" panose="020B0604020202020204" pitchFamily="34" charset="0"/>
              <a:cs typeface="Arial" panose="020B0604020202020204" pitchFamily="34" charset="0"/>
            </a:rPr>
            <a:t>Upload Survey</a:t>
          </a:r>
          <a:endParaRPr lang="en-US" sz="1200" b="1" i="1">
            <a:solidFill>
              <a:schemeClr val="accent6">
                <a:lumMod val="50000"/>
              </a:schemeClr>
            </a:solidFill>
            <a:latin typeface="Arial" panose="020B0604020202020204" pitchFamily="34" charset="0"/>
            <a:cs typeface="Arial" panose="020B0604020202020204" pitchFamily="34" charset="0"/>
          </a:endParaRPr>
        </a:p>
      </xdr:txBody>
    </xdr:sp>
    <xdr:clientData/>
  </xdr:twoCellAnchor>
  <xdr:twoCellAnchor editAs="oneCell">
    <xdr:from>
      <xdr:col>3</xdr:col>
      <xdr:colOff>1295400</xdr:colOff>
      <xdr:row>61</xdr:row>
      <xdr:rowOff>104775</xdr:rowOff>
    </xdr:from>
    <xdr:to>
      <xdr:col>7</xdr:col>
      <xdr:colOff>428142</xdr:colOff>
      <xdr:row>69</xdr:row>
      <xdr:rowOff>142680</xdr:rowOff>
    </xdr:to>
    <xdr:pic>
      <xdr:nvPicPr>
        <xdr:cNvPr id="3" name="Picture 2"/>
        <xdr:cNvPicPr>
          <a:picLocks noChangeAspect="1"/>
        </xdr:cNvPicPr>
      </xdr:nvPicPr>
      <xdr:blipFill>
        <a:blip xmlns:r="http://schemas.openxmlformats.org/officeDocument/2006/relationships" r:embed="rId2"/>
        <a:stretch>
          <a:fillRect/>
        </a:stretch>
      </xdr:blipFill>
      <xdr:spPr>
        <a:xfrm>
          <a:off x="2171700" y="13306425"/>
          <a:ext cx="3866667" cy="1561905"/>
        </a:xfrm>
        <a:prstGeom prst="rect">
          <a:avLst/>
        </a:prstGeom>
        <a:ln w="25400">
          <a:solidFill>
            <a:schemeClr val="tx1">
              <a:lumMod val="65000"/>
              <a:lumOff val="35000"/>
            </a:schemeClr>
          </a:solidFill>
        </a:ln>
      </xdr:spPr>
    </xdr:pic>
    <xdr:clientData/>
  </xdr:twoCellAnchor>
  <xdr:twoCellAnchor>
    <xdr:from>
      <xdr:col>3</xdr:col>
      <xdr:colOff>923925</xdr:colOff>
      <xdr:row>60</xdr:row>
      <xdr:rowOff>76200</xdr:rowOff>
    </xdr:from>
    <xdr:to>
      <xdr:col>4</xdr:col>
      <xdr:colOff>438150</xdr:colOff>
      <xdr:row>68</xdr:row>
      <xdr:rowOff>66675</xdr:rowOff>
    </xdr:to>
    <xdr:cxnSp macro="">
      <xdr:nvCxnSpPr>
        <xdr:cNvPr id="10" name="Straight Arrow Connector 9"/>
        <xdr:cNvCxnSpPr/>
      </xdr:nvCxnSpPr>
      <xdr:spPr>
        <a:xfrm>
          <a:off x="1800225" y="12753975"/>
          <a:ext cx="1104900" cy="15144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1524000</xdr:colOff>
      <xdr:row>76</xdr:row>
      <xdr:rowOff>85725</xdr:rowOff>
    </xdr:from>
    <xdr:to>
      <xdr:col>8</xdr:col>
      <xdr:colOff>856611</xdr:colOff>
      <xdr:row>89</xdr:row>
      <xdr:rowOff>133034</xdr:rowOff>
    </xdr:to>
    <xdr:pic>
      <xdr:nvPicPr>
        <xdr:cNvPr id="13" name="Picture 12"/>
        <xdr:cNvPicPr>
          <a:picLocks noChangeAspect="1"/>
        </xdr:cNvPicPr>
      </xdr:nvPicPr>
      <xdr:blipFill>
        <a:blip xmlns:r="http://schemas.openxmlformats.org/officeDocument/2006/relationships" r:embed="rId3"/>
        <a:stretch>
          <a:fillRect/>
        </a:stretch>
      </xdr:blipFill>
      <xdr:spPr>
        <a:xfrm>
          <a:off x="2400300" y="16144875"/>
          <a:ext cx="5114286" cy="2523809"/>
        </a:xfrm>
        <a:prstGeom prst="rect">
          <a:avLst/>
        </a:prstGeom>
        <a:ln w="25400">
          <a:solidFill>
            <a:schemeClr val="tx1">
              <a:lumMod val="50000"/>
              <a:lumOff val="50000"/>
            </a:schemeClr>
          </a:solidFill>
        </a:ln>
      </xdr:spPr>
    </xdr:pic>
    <xdr:clientData/>
  </xdr:twoCellAnchor>
  <xdr:twoCellAnchor>
    <xdr:from>
      <xdr:col>6</xdr:col>
      <xdr:colOff>209550</xdr:colOff>
      <xdr:row>78</xdr:row>
      <xdr:rowOff>95250</xdr:rowOff>
    </xdr:from>
    <xdr:to>
      <xdr:col>6</xdr:col>
      <xdr:colOff>723900</xdr:colOff>
      <xdr:row>81</xdr:row>
      <xdr:rowOff>57150</xdr:rowOff>
    </xdr:to>
    <xdr:sp macro="" textlink="">
      <xdr:nvSpPr>
        <xdr:cNvPr id="14" name="Oval 13"/>
        <xdr:cNvSpPr/>
      </xdr:nvSpPr>
      <xdr:spPr>
        <a:xfrm>
          <a:off x="4772025" y="16535400"/>
          <a:ext cx="514350" cy="5334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542925</xdr:colOff>
      <xdr:row>12</xdr:row>
      <xdr:rowOff>123825</xdr:rowOff>
    </xdr:from>
    <xdr:to>
      <xdr:col>13</xdr:col>
      <xdr:colOff>332638</xdr:colOff>
      <xdr:row>24</xdr:row>
      <xdr:rowOff>66396</xdr:rowOff>
    </xdr:to>
    <xdr:pic>
      <xdr:nvPicPr>
        <xdr:cNvPr id="2" name="Picture 1"/>
        <xdr:cNvPicPr>
          <a:picLocks noChangeAspect="1"/>
        </xdr:cNvPicPr>
      </xdr:nvPicPr>
      <xdr:blipFill>
        <a:blip xmlns:r="http://schemas.openxmlformats.org/officeDocument/2006/relationships" r:embed="rId1"/>
        <a:stretch>
          <a:fillRect/>
        </a:stretch>
      </xdr:blipFill>
      <xdr:spPr>
        <a:xfrm>
          <a:off x="3590925" y="1647825"/>
          <a:ext cx="5885714" cy="2228571"/>
        </a:xfrm>
        <a:prstGeom prst="rect">
          <a:avLst/>
        </a:prstGeom>
      </xdr:spPr>
    </xdr:pic>
    <xdr:clientData/>
  </xdr:twoCellAnchor>
  <xdr:twoCellAnchor>
    <xdr:from>
      <xdr:col>2</xdr:col>
      <xdr:colOff>438150</xdr:colOff>
      <xdr:row>6</xdr:row>
      <xdr:rowOff>161925</xdr:rowOff>
    </xdr:from>
    <xdr:to>
      <xdr:col>5</xdr:col>
      <xdr:colOff>180975</xdr:colOff>
      <xdr:row>10</xdr:row>
      <xdr:rowOff>19050</xdr:rowOff>
    </xdr:to>
    <xdr:sp macro="" textlink="">
      <xdr:nvSpPr>
        <xdr:cNvPr id="3" name="TextBox 2"/>
        <xdr:cNvSpPr txBox="1"/>
      </xdr:nvSpPr>
      <xdr:spPr>
        <a:xfrm>
          <a:off x="2876550" y="542925"/>
          <a:ext cx="1571625" cy="6191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Arial Rounded MT Bold" panose="020F0704030504030204" pitchFamily="34" charset="0"/>
            </a:rPr>
            <a:t>Step 1</a:t>
          </a:r>
        </a:p>
      </xdr:txBody>
    </xdr:sp>
    <xdr:clientData/>
  </xdr:twoCellAnchor>
  <xdr:twoCellAnchor>
    <xdr:from>
      <xdr:col>3</xdr:col>
      <xdr:colOff>185207</xdr:colOff>
      <xdr:row>9</xdr:row>
      <xdr:rowOff>62441</xdr:rowOff>
    </xdr:from>
    <xdr:to>
      <xdr:col>8</xdr:col>
      <xdr:colOff>507999</xdr:colOff>
      <xdr:row>13</xdr:row>
      <xdr:rowOff>84667</xdr:rowOff>
    </xdr:to>
    <xdr:sp macro="" textlink="">
      <xdr:nvSpPr>
        <xdr:cNvPr id="4" name="TextBox 3"/>
        <xdr:cNvSpPr txBox="1"/>
      </xdr:nvSpPr>
      <xdr:spPr>
        <a:xfrm>
          <a:off x="1434040" y="1014941"/>
          <a:ext cx="3391959" cy="78422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lang="en-US" sz="1200">
              <a:solidFill>
                <a:schemeClr val="accent6">
                  <a:lumMod val="50000"/>
                </a:schemeClr>
              </a:solidFill>
              <a:latin typeface="Arial" panose="020B0604020202020204" pitchFamily="34" charset="0"/>
              <a:cs typeface="Arial" panose="020B0604020202020204" pitchFamily="34" charset="0"/>
            </a:rPr>
            <a:t>Visit the DPD login and enter</a:t>
          </a:r>
          <a:r>
            <a:rPr lang="en-US" sz="1200" baseline="0">
              <a:solidFill>
                <a:schemeClr val="accent6">
                  <a:lumMod val="50000"/>
                </a:schemeClr>
              </a:solidFill>
              <a:latin typeface="Arial" panose="020B0604020202020204" pitchFamily="34" charset="0"/>
              <a:cs typeface="Arial" panose="020B0604020202020204" pitchFamily="34" charset="0"/>
            </a:rPr>
            <a:t> </a:t>
          </a:r>
          <a:r>
            <a:rPr lang="en-US" sz="1200">
              <a:solidFill>
                <a:schemeClr val="accent6">
                  <a:lumMod val="50000"/>
                </a:schemeClr>
              </a:solidFill>
              <a:latin typeface="Arial" panose="020B0604020202020204" pitchFamily="34" charset="0"/>
              <a:cs typeface="Arial" panose="020B0604020202020204" pitchFamily="34" charset="0"/>
            </a:rPr>
            <a:t>your </a:t>
          </a:r>
        </a:p>
        <a:p>
          <a:r>
            <a:rPr lang="en-US" sz="1200">
              <a:solidFill>
                <a:schemeClr val="accent6">
                  <a:lumMod val="50000"/>
                </a:schemeClr>
              </a:solidFill>
              <a:latin typeface="Arial" panose="020B0604020202020204" pitchFamily="34" charset="0"/>
              <a:cs typeface="Arial" panose="020B0604020202020204" pitchFamily="34" charset="0"/>
            </a:rPr>
            <a:t>          har.XXX user name and password</a:t>
          </a:r>
        </a:p>
        <a:p>
          <a:endParaRPr lang="en-US" sz="800">
            <a:solidFill>
              <a:schemeClr val="accent6">
                <a:lumMod val="50000"/>
              </a:schemeClr>
            </a:solidFill>
            <a:latin typeface="Arial" panose="020B0604020202020204" pitchFamily="34" charset="0"/>
            <a:cs typeface="Arial" panose="020B0604020202020204" pitchFamily="34" charset="0"/>
          </a:endParaRPr>
        </a:p>
        <a:p>
          <a:r>
            <a:rPr lang="en-US" sz="1000">
              <a:solidFill>
                <a:schemeClr val="accent6">
                  <a:lumMod val="50000"/>
                </a:schemeClr>
              </a:solidFill>
              <a:latin typeface="Arial" panose="020B0604020202020204" pitchFamily="34" charset="0"/>
              <a:cs typeface="Arial" panose="020B0604020202020204" pitchFamily="34" charset="0"/>
            </a:rPr>
            <a:t>http://dpa.phocas.biz/phocas/Security/SignIn</a:t>
          </a:r>
          <a:r>
            <a:rPr lang="en-US" sz="1200">
              <a:solidFill>
                <a:schemeClr val="accent6">
                  <a:lumMod val="50000"/>
                </a:schemeClr>
              </a:solidFill>
              <a:latin typeface="Arial" panose="020B0604020202020204" pitchFamily="34" charset="0"/>
              <a:cs typeface="Arial" panose="020B0604020202020204" pitchFamily="34" charset="0"/>
            </a:rPr>
            <a:t>	</a:t>
          </a:r>
        </a:p>
      </xdr:txBody>
    </xdr:sp>
    <xdr:clientData/>
  </xdr:twoCellAnchor>
  <xdr:twoCellAnchor>
    <xdr:from>
      <xdr:col>2</xdr:col>
      <xdr:colOff>390525</xdr:colOff>
      <xdr:row>25</xdr:row>
      <xdr:rowOff>85725</xdr:rowOff>
    </xdr:from>
    <xdr:to>
      <xdr:col>5</xdr:col>
      <xdr:colOff>133350</xdr:colOff>
      <xdr:row>28</xdr:row>
      <xdr:rowOff>133350</xdr:rowOff>
    </xdr:to>
    <xdr:sp macro="" textlink="">
      <xdr:nvSpPr>
        <xdr:cNvPr id="6" name="TextBox 5"/>
        <xdr:cNvSpPr txBox="1"/>
      </xdr:nvSpPr>
      <xdr:spPr>
        <a:xfrm>
          <a:off x="2828925" y="4086225"/>
          <a:ext cx="1571625" cy="6191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Arial Rounded MT Bold" panose="020F0704030504030204" pitchFamily="34" charset="0"/>
            </a:rPr>
            <a:t>Step 2</a:t>
          </a:r>
        </a:p>
      </xdr:txBody>
    </xdr:sp>
    <xdr:clientData/>
  </xdr:twoCellAnchor>
  <xdr:twoCellAnchor>
    <xdr:from>
      <xdr:col>3</xdr:col>
      <xdr:colOff>476250</xdr:colOff>
      <xdr:row>27</xdr:row>
      <xdr:rowOff>142875</xdr:rowOff>
    </xdr:from>
    <xdr:to>
      <xdr:col>8</xdr:col>
      <xdr:colOff>209550</xdr:colOff>
      <xdr:row>30</xdr:row>
      <xdr:rowOff>152400</xdr:rowOff>
    </xdr:to>
    <xdr:sp macro="" textlink="">
      <xdr:nvSpPr>
        <xdr:cNvPr id="7" name="TextBox 6"/>
        <xdr:cNvSpPr txBox="1"/>
      </xdr:nvSpPr>
      <xdr:spPr>
        <a:xfrm>
          <a:off x="3524250" y="4524375"/>
          <a:ext cx="2781300" cy="5810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accent6">
                  <a:lumMod val="50000"/>
                </a:schemeClr>
              </a:solidFill>
              <a:latin typeface="Arial" panose="020B0604020202020204" pitchFamily="34" charset="0"/>
              <a:cs typeface="Arial" panose="020B0604020202020204" pitchFamily="34" charset="0"/>
            </a:rPr>
            <a:t>Select the Association Survey option</a:t>
          </a:r>
        </a:p>
        <a:p>
          <a:r>
            <a:rPr lang="en-US" sz="1200">
              <a:solidFill>
                <a:schemeClr val="accent6">
                  <a:lumMod val="50000"/>
                </a:schemeClr>
              </a:solidFill>
              <a:latin typeface="Arial" panose="020B0604020202020204" pitchFamily="34" charset="0"/>
              <a:cs typeface="Arial" panose="020B0604020202020204" pitchFamily="34" charset="0"/>
            </a:rPr>
            <a:t>   under Databases</a:t>
          </a:r>
        </a:p>
      </xdr:txBody>
    </xdr:sp>
    <xdr:clientData/>
  </xdr:twoCellAnchor>
  <xdr:twoCellAnchor>
    <xdr:from>
      <xdr:col>2</xdr:col>
      <xdr:colOff>314325</xdr:colOff>
      <xdr:row>44</xdr:row>
      <xdr:rowOff>38100</xdr:rowOff>
    </xdr:from>
    <xdr:to>
      <xdr:col>5</xdr:col>
      <xdr:colOff>57150</xdr:colOff>
      <xdr:row>47</xdr:row>
      <xdr:rowOff>85725</xdr:rowOff>
    </xdr:to>
    <xdr:sp macro="" textlink="">
      <xdr:nvSpPr>
        <xdr:cNvPr id="15" name="TextBox 14"/>
        <xdr:cNvSpPr txBox="1"/>
      </xdr:nvSpPr>
      <xdr:spPr>
        <a:xfrm>
          <a:off x="2752725" y="7658100"/>
          <a:ext cx="1571625" cy="6191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Arial Rounded MT Bold" panose="020F0704030504030204" pitchFamily="34" charset="0"/>
            </a:rPr>
            <a:t>Step 3</a:t>
          </a:r>
        </a:p>
      </xdr:txBody>
    </xdr:sp>
    <xdr:clientData/>
  </xdr:twoCellAnchor>
  <xdr:twoCellAnchor>
    <xdr:from>
      <xdr:col>3</xdr:col>
      <xdr:colOff>476250</xdr:colOff>
      <xdr:row>46</xdr:row>
      <xdr:rowOff>66674</xdr:rowOff>
    </xdr:from>
    <xdr:to>
      <xdr:col>9</xdr:col>
      <xdr:colOff>127000</xdr:colOff>
      <xdr:row>50</xdr:row>
      <xdr:rowOff>190499</xdr:rowOff>
    </xdr:to>
    <xdr:sp macro="" textlink="">
      <xdr:nvSpPr>
        <xdr:cNvPr id="16" name="TextBox 15"/>
        <xdr:cNvSpPr txBox="1"/>
      </xdr:nvSpPr>
      <xdr:spPr>
        <a:xfrm>
          <a:off x="1725083" y="8067674"/>
          <a:ext cx="3333750" cy="8858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accent6">
                  <a:lumMod val="50000"/>
                </a:schemeClr>
              </a:solidFill>
              <a:latin typeface="Arial" panose="020B0604020202020204" pitchFamily="34" charset="0"/>
              <a:cs typeface="Arial" panose="020B0604020202020204" pitchFamily="34" charset="0"/>
            </a:rPr>
            <a:t>Select the Export</a:t>
          </a:r>
          <a:r>
            <a:rPr lang="en-US" sz="1200" baseline="0">
              <a:solidFill>
                <a:schemeClr val="accent6">
                  <a:lumMod val="50000"/>
                </a:schemeClr>
              </a:solidFill>
              <a:latin typeface="Arial" panose="020B0604020202020204" pitchFamily="34" charset="0"/>
              <a:cs typeface="Arial" panose="020B0604020202020204" pitchFamily="34" charset="0"/>
            </a:rPr>
            <a:t> down arrow at the upper right portion Association Survey window,</a:t>
          </a:r>
        </a:p>
        <a:p>
          <a:r>
            <a:rPr lang="en-US" sz="1200" baseline="0">
              <a:solidFill>
                <a:schemeClr val="accent6">
                  <a:lumMod val="50000"/>
                </a:schemeClr>
              </a:solidFill>
              <a:latin typeface="Arial" panose="020B0604020202020204" pitchFamily="34" charset="0"/>
              <a:cs typeface="Arial" panose="020B0604020202020204" pitchFamily="34" charset="0"/>
            </a:rPr>
            <a:t>   and select  </a:t>
          </a:r>
          <a:r>
            <a:rPr lang="en-US" sz="1200" b="1" i="1" baseline="0">
              <a:solidFill>
                <a:schemeClr val="accent6">
                  <a:lumMod val="50000"/>
                </a:schemeClr>
              </a:solidFill>
              <a:latin typeface="Arial" panose="020B0604020202020204" pitchFamily="34" charset="0"/>
              <a:cs typeface="Arial" panose="020B0604020202020204" pitchFamily="34" charset="0"/>
            </a:rPr>
            <a:t>E-mail last survey responses</a:t>
          </a:r>
          <a:endParaRPr lang="en-US" sz="1200" b="1" i="1">
            <a:solidFill>
              <a:schemeClr val="accent6">
                <a:lumMod val="50000"/>
              </a:schemeClr>
            </a:solidFill>
            <a:latin typeface="Arial" panose="020B0604020202020204" pitchFamily="34" charset="0"/>
            <a:cs typeface="Arial" panose="020B0604020202020204" pitchFamily="34" charset="0"/>
          </a:endParaRPr>
        </a:p>
      </xdr:txBody>
    </xdr:sp>
    <xdr:clientData/>
  </xdr:twoCellAnchor>
  <xdr:twoCellAnchor>
    <xdr:from>
      <xdr:col>4</xdr:col>
      <xdr:colOff>190501</xdr:colOff>
      <xdr:row>1</xdr:row>
      <xdr:rowOff>105833</xdr:rowOff>
    </xdr:from>
    <xdr:to>
      <xdr:col>12</xdr:col>
      <xdr:colOff>31751</xdr:colOff>
      <xdr:row>6</xdr:row>
      <xdr:rowOff>21167</xdr:rowOff>
    </xdr:to>
    <xdr:sp macro="" textlink="">
      <xdr:nvSpPr>
        <xdr:cNvPr id="23" name="Down Arrow Callout 22"/>
        <xdr:cNvSpPr/>
      </xdr:nvSpPr>
      <xdr:spPr>
        <a:xfrm>
          <a:off x="2053168" y="296333"/>
          <a:ext cx="4751916" cy="1894417"/>
        </a:xfrm>
        <a:prstGeom prst="downArrowCallout">
          <a:avLst/>
        </a:prstGeom>
        <a:ln w="317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Arial Rounded MT Bold" panose="020F0704030504030204" pitchFamily="34" charset="0"/>
            </a:rPr>
            <a:t>If you completed a survey last year, you can see those responses by following the directions below.</a:t>
          </a:r>
        </a:p>
      </xdr:txBody>
    </xdr:sp>
    <xdr:clientData/>
  </xdr:twoCellAnchor>
  <xdr:twoCellAnchor editAs="oneCell">
    <xdr:from>
      <xdr:col>4</xdr:col>
      <xdr:colOff>539750</xdr:colOff>
      <xdr:row>49</xdr:row>
      <xdr:rowOff>127001</xdr:rowOff>
    </xdr:from>
    <xdr:to>
      <xdr:col>13</xdr:col>
      <xdr:colOff>129536</xdr:colOff>
      <xdr:row>62</xdr:row>
      <xdr:rowOff>174310</xdr:rowOff>
    </xdr:to>
    <xdr:pic>
      <xdr:nvPicPr>
        <xdr:cNvPr id="14" name="Picture 13"/>
        <xdr:cNvPicPr>
          <a:picLocks noChangeAspect="1"/>
        </xdr:cNvPicPr>
      </xdr:nvPicPr>
      <xdr:blipFill>
        <a:blip xmlns:r="http://schemas.openxmlformats.org/officeDocument/2006/relationships" r:embed="rId2"/>
        <a:stretch>
          <a:fillRect/>
        </a:stretch>
      </xdr:blipFill>
      <xdr:spPr>
        <a:xfrm>
          <a:off x="2402417" y="10181168"/>
          <a:ext cx="5114286" cy="2523809"/>
        </a:xfrm>
        <a:prstGeom prst="rect">
          <a:avLst/>
        </a:prstGeom>
        <a:ln w="25400">
          <a:solidFill>
            <a:schemeClr val="tx1">
              <a:lumMod val="50000"/>
              <a:lumOff val="50000"/>
            </a:schemeClr>
          </a:solidFill>
        </a:ln>
      </xdr:spPr>
    </xdr:pic>
    <xdr:clientData/>
  </xdr:twoCellAnchor>
  <xdr:twoCellAnchor>
    <xdr:from>
      <xdr:col>8</xdr:col>
      <xdr:colOff>495301</xdr:colOff>
      <xdr:row>51</xdr:row>
      <xdr:rowOff>117476</xdr:rowOff>
    </xdr:from>
    <xdr:to>
      <xdr:col>9</xdr:col>
      <xdr:colOff>304801</xdr:colOff>
      <xdr:row>54</xdr:row>
      <xdr:rowOff>79376</xdr:rowOff>
    </xdr:to>
    <xdr:sp macro="" textlink="">
      <xdr:nvSpPr>
        <xdr:cNvPr id="18" name="Oval 17"/>
        <xdr:cNvSpPr/>
      </xdr:nvSpPr>
      <xdr:spPr>
        <a:xfrm>
          <a:off x="4813301" y="10552643"/>
          <a:ext cx="423333" cy="5334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275167</xdr:colOff>
      <xdr:row>30</xdr:row>
      <xdr:rowOff>21167</xdr:rowOff>
    </xdr:from>
    <xdr:to>
      <xdr:col>10</xdr:col>
      <xdr:colOff>458834</xdr:colOff>
      <xdr:row>38</xdr:row>
      <xdr:rowOff>59072</xdr:rowOff>
    </xdr:to>
    <xdr:pic>
      <xdr:nvPicPr>
        <xdr:cNvPr id="17" name="Picture 16"/>
        <xdr:cNvPicPr>
          <a:picLocks noChangeAspect="1"/>
        </xdr:cNvPicPr>
      </xdr:nvPicPr>
      <xdr:blipFill>
        <a:blip xmlns:r="http://schemas.openxmlformats.org/officeDocument/2006/relationships" r:embed="rId3"/>
        <a:stretch>
          <a:fillRect/>
        </a:stretch>
      </xdr:blipFill>
      <xdr:spPr>
        <a:xfrm>
          <a:off x="2137834" y="6455834"/>
          <a:ext cx="3866667" cy="1561905"/>
        </a:xfrm>
        <a:prstGeom prst="rect">
          <a:avLst/>
        </a:prstGeom>
        <a:ln w="25400">
          <a:solidFill>
            <a:schemeClr val="tx1">
              <a:lumMod val="65000"/>
              <a:lumOff val="35000"/>
            </a:schemeClr>
          </a:solidFill>
        </a:ln>
      </xdr:spPr>
    </xdr:pic>
    <xdr:clientData/>
  </xdr:twoCellAnchor>
  <xdr:twoCellAnchor>
    <xdr:from>
      <xdr:col>3</xdr:col>
      <xdr:colOff>600075</xdr:colOff>
      <xdr:row>29</xdr:row>
      <xdr:rowOff>85725</xdr:rowOff>
    </xdr:from>
    <xdr:to>
      <xdr:col>5</xdr:col>
      <xdr:colOff>209550</xdr:colOff>
      <xdr:row>36</xdr:row>
      <xdr:rowOff>180975</xdr:rowOff>
    </xdr:to>
    <xdr:cxnSp macro="">
      <xdr:nvCxnSpPr>
        <xdr:cNvPr id="10" name="Straight Arrow Connector 9"/>
        <xdr:cNvCxnSpPr/>
      </xdr:nvCxnSpPr>
      <xdr:spPr>
        <a:xfrm>
          <a:off x="3648075" y="4848225"/>
          <a:ext cx="828675" cy="142875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M118"/>
  <sheetViews>
    <sheetView showGridLines="0" showRowColHeaders="0" tabSelected="1" workbookViewId="0">
      <selection activeCell="C18" sqref="C18"/>
    </sheetView>
  </sheetViews>
  <sheetFormatPr defaultColWidth="9.140625" defaultRowHeight="15" x14ac:dyDescent="0.25"/>
  <cols>
    <col min="1" max="2" width="4.7109375" style="6" customWidth="1"/>
    <col min="3" max="12" width="9.140625" style="6"/>
    <col min="13" max="13" width="5.42578125" style="6" customWidth="1"/>
    <col min="14" max="14" width="4.7109375" style="6" customWidth="1"/>
    <col min="15" max="16384" width="9.140625" style="6"/>
  </cols>
  <sheetData>
    <row r="1" spans="1:13" x14ac:dyDescent="0.25">
      <c r="A1" s="3"/>
      <c r="B1" s="4"/>
      <c r="C1" s="4"/>
      <c r="D1" s="4"/>
      <c r="E1" s="4"/>
      <c r="F1" s="4"/>
      <c r="G1" s="5"/>
      <c r="H1" s="5"/>
      <c r="I1" s="5"/>
      <c r="J1" s="4"/>
      <c r="K1" s="4"/>
      <c r="L1" s="4"/>
      <c r="M1" s="4"/>
    </row>
    <row r="2" spans="1:13" ht="18" customHeight="1" thickBot="1" x14ac:dyDescent="0.3">
      <c r="A2" s="3"/>
      <c r="B2" s="8"/>
      <c r="C2" s="8"/>
      <c r="D2" s="8"/>
      <c r="E2" s="8"/>
      <c r="F2" s="8"/>
      <c r="G2" s="9"/>
      <c r="H2" s="9"/>
      <c r="I2" s="8"/>
      <c r="J2" s="8"/>
      <c r="K2" s="8"/>
      <c r="L2" s="8"/>
      <c r="M2" s="8"/>
    </row>
    <row r="3" spans="1:13" ht="18" customHeight="1" thickTop="1" x14ac:dyDescent="0.25">
      <c r="A3" s="4"/>
      <c r="B3" s="8"/>
      <c r="C3" s="8"/>
      <c r="D3" s="8"/>
      <c r="E3" s="10"/>
      <c r="F3" s="10"/>
      <c r="G3" s="10"/>
      <c r="H3" s="10"/>
      <c r="I3" s="8"/>
      <c r="J3" s="190" t="s">
        <v>178</v>
      </c>
      <c r="K3" s="191"/>
      <c r="L3" s="8"/>
      <c r="M3" s="8"/>
    </row>
    <row r="4" spans="1:13" ht="18" customHeight="1" thickBot="1" x14ac:dyDescent="0.3">
      <c r="A4" s="4"/>
      <c r="B4" s="8"/>
      <c r="C4" s="8"/>
      <c r="D4" s="8"/>
      <c r="E4" s="8"/>
      <c r="F4" s="8"/>
      <c r="G4" s="8"/>
      <c r="H4" s="8"/>
      <c r="I4" s="8"/>
      <c r="J4" s="192">
        <v>42510</v>
      </c>
      <c r="K4" s="193"/>
      <c r="L4" s="8"/>
      <c r="M4" s="8"/>
    </row>
    <row r="5" spans="1:13" ht="18" customHeight="1" thickTop="1" x14ac:dyDescent="0.25">
      <c r="A5" s="4"/>
      <c r="B5" s="8"/>
      <c r="C5" s="8"/>
      <c r="D5" s="8"/>
      <c r="E5" s="8"/>
      <c r="F5" s="8"/>
      <c r="G5" s="8"/>
      <c r="H5" s="8"/>
      <c r="I5" s="8"/>
      <c r="J5" s="11"/>
      <c r="K5" s="11"/>
      <c r="L5" s="8"/>
      <c r="M5" s="8"/>
    </row>
    <row r="6" spans="1:13" ht="15.95" customHeight="1" x14ac:dyDescent="0.25">
      <c r="A6" s="4"/>
      <c r="B6" s="8"/>
      <c r="C6" s="8"/>
      <c r="D6" s="8"/>
      <c r="E6" s="8"/>
      <c r="F6" s="8"/>
      <c r="G6" s="8"/>
      <c r="H6" s="8"/>
      <c r="I6" s="8"/>
      <c r="J6" s="8"/>
      <c r="K6" s="8"/>
      <c r="L6" s="8"/>
      <c r="M6" s="8"/>
    </row>
    <row r="7" spans="1:13" ht="27.75" customHeight="1" x14ac:dyDescent="0.25">
      <c r="A7" s="4"/>
      <c r="B7" s="12" t="s">
        <v>463</v>
      </c>
      <c r="C7" s="8"/>
      <c r="D7" s="8"/>
      <c r="E7" s="8"/>
      <c r="F7" s="8"/>
      <c r="G7" s="8"/>
      <c r="H7" s="8"/>
      <c r="I7" s="8"/>
      <c r="J7" s="8"/>
      <c r="K7" s="8"/>
      <c r="L7" s="8"/>
      <c r="M7" s="8"/>
    </row>
    <row r="8" spans="1:13" ht="27.75" customHeight="1" x14ac:dyDescent="0.25">
      <c r="A8" s="4"/>
      <c r="B8" s="13" t="s">
        <v>201</v>
      </c>
      <c r="C8" s="8"/>
      <c r="D8" s="8"/>
      <c r="E8" s="8"/>
      <c r="F8" s="8"/>
      <c r="G8" s="8"/>
      <c r="H8" s="8"/>
      <c r="I8" s="8"/>
      <c r="J8" s="8"/>
      <c r="K8" s="8"/>
      <c r="L8" s="8"/>
      <c r="M8" s="8"/>
    </row>
    <row r="9" spans="1:13" ht="15" customHeight="1" x14ac:dyDescent="0.25">
      <c r="A9" s="4"/>
      <c r="B9" s="14"/>
      <c r="C9" s="9"/>
      <c r="D9" s="8"/>
      <c r="E9" s="8"/>
      <c r="F9" s="8"/>
      <c r="G9" s="8"/>
      <c r="H9" s="8"/>
      <c r="I9" s="8"/>
      <c r="J9" s="8"/>
      <c r="K9" s="8"/>
      <c r="L9" s="8"/>
      <c r="M9" s="8"/>
    </row>
    <row r="10" spans="1:13" ht="18" x14ac:dyDescent="0.25">
      <c r="A10" s="4"/>
      <c r="B10" s="15" t="s">
        <v>465</v>
      </c>
      <c r="C10" s="8"/>
      <c r="D10" s="8"/>
      <c r="E10" s="8"/>
      <c r="F10" s="8"/>
      <c r="G10" s="8"/>
      <c r="H10" s="8"/>
      <c r="I10" s="8"/>
      <c r="J10" s="8"/>
      <c r="K10" s="8"/>
      <c r="L10" s="8"/>
      <c r="M10" s="8"/>
    </row>
    <row r="11" spans="1:13" ht="15.75" x14ac:dyDescent="0.25">
      <c r="A11" s="4"/>
      <c r="B11" s="188" t="s">
        <v>464</v>
      </c>
      <c r="C11" s="20" t="s">
        <v>202</v>
      </c>
      <c r="D11" s="187"/>
      <c r="E11" s="187"/>
      <c r="F11" s="187"/>
      <c r="G11" s="187"/>
      <c r="H11" s="187"/>
      <c r="I11" s="187"/>
      <c r="J11" s="187"/>
      <c r="K11" s="8"/>
      <c r="L11" s="8"/>
      <c r="M11" s="8"/>
    </row>
    <row r="12" spans="1:13" ht="15.75" x14ac:dyDescent="0.25">
      <c r="A12" s="4"/>
      <c r="B12" s="188" t="s">
        <v>464</v>
      </c>
      <c r="C12" s="20" t="s">
        <v>198</v>
      </c>
      <c r="D12" s="187"/>
      <c r="E12" s="187"/>
      <c r="F12" s="187"/>
      <c r="G12" s="187"/>
      <c r="H12" s="187"/>
      <c r="I12" s="187"/>
      <c r="J12" s="187"/>
      <c r="K12" s="8"/>
      <c r="L12" s="8"/>
      <c r="M12" s="18"/>
    </row>
    <row r="13" spans="1:13" ht="15.75" x14ac:dyDescent="0.25">
      <c r="A13" s="4"/>
      <c r="B13" s="188" t="s">
        <v>464</v>
      </c>
      <c r="C13" s="20" t="s">
        <v>199</v>
      </c>
      <c r="D13" s="187"/>
      <c r="E13" s="187"/>
      <c r="F13" s="187"/>
      <c r="G13" s="187"/>
      <c r="H13" s="187"/>
      <c r="I13" s="187"/>
      <c r="J13" s="187"/>
      <c r="K13" s="8"/>
      <c r="L13" s="8"/>
      <c r="M13" s="19"/>
    </row>
    <row r="14" spans="1:13" ht="15.75" x14ac:dyDescent="0.25">
      <c r="A14" s="4"/>
      <c r="B14" s="188" t="s">
        <v>464</v>
      </c>
      <c r="C14" s="20" t="s">
        <v>200</v>
      </c>
      <c r="D14" s="187"/>
      <c r="E14" s="187"/>
      <c r="F14" s="187"/>
      <c r="G14" s="187"/>
      <c r="H14" s="187"/>
      <c r="I14" s="187"/>
      <c r="J14" s="187"/>
      <c r="K14" s="8"/>
      <c r="L14" s="8"/>
      <c r="M14" s="19"/>
    </row>
    <row r="15" spans="1:13" ht="9" customHeight="1" x14ac:dyDescent="0.25">
      <c r="A15" s="4"/>
      <c r="B15" s="16"/>
      <c r="C15" s="17"/>
      <c r="D15" s="8"/>
      <c r="E15" s="8"/>
      <c r="F15" s="8"/>
      <c r="G15" s="8"/>
      <c r="H15" s="8"/>
      <c r="I15" s="8"/>
      <c r="J15" s="8"/>
      <c r="K15" s="8"/>
      <c r="L15" s="8"/>
      <c r="M15" s="19"/>
    </row>
    <row r="16" spans="1:13" ht="15.75" x14ac:dyDescent="0.25">
      <c r="A16" s="4"/>
      <c r="B16" s="16"/>
      <c r="C16" s="20" t="s">
        <v>265</v>
      </c>
      <c r="D16" s="8"/>
      <c r="E16" s="8"/>
      <c r="F16" s="8"/>
      <c r="G16" s="8"/>
      <c r="H16" s="8"/>
      <c r="I16" s="8"/>
      <c r="J16" s="8"/>
      <c r="K16" s="8"/>
      <c r="L16" s="8"/>
      <c r="M16" s="8"/>
    </row>
    <row r="17" spans="1:13" ht="15.75" x14ac:dyDescent="0.25">
      <c r="A17" s="4"/>
      <c r="B17" s="16"/>
      <c r="C17" s="20"/>
      <c r="D17" s="8"/>
      <c r="E17" s="8"/>
      <c r="F17" s="8"/>
      <c r="G17" s="8"/>
      <c r="H17" s="8"/>
      <c r="I17" s="8"/>
      <c r="J17" s="8"/>
      <c r="K17" s="8"/>
      <c r="L17" s="8"/>
      <c r="M17" s="21"/>
    </row>
    <row r="18" spans="1:13" ht="15.75" x14ac:dyDescent="0.25">
      <c r="A18" s="4"/>
      <c r="B18" s="16"/>
      <c r="C18" s="20" t="s">
        <v>427</v>
      </c>
      <c r="D18" s="8"/>
      <c r="E18" s="8"/>
      <c r="F18" s="8"/>
      <c r="G18" s="8"/>
      <c r="H18" s="8"/>
      <c r="I18" s="8"/>
      <c r="J18" s="8"/>
      <c r="K18" s="8"/>
      <c r="L18" s="8"/>
      <c r="M18" s="21"/>
    </row>
    <row r="19" spans="1:13" ht="15.75" x14ac:dyDescent="0.25">
      <c r="A19" s="4"/>
      <c r="B19" s="16"/>
      <c r="C19" s="20" t="s">
        <v>428</v>
      </c>
      <c r="D19" s="8"/>
      <c r="E19" s="8"/>
      <c r="F19" s="8"/>
      <c r="G19" s="8"/>
      <c r="H19" s="8"/>
      <c r="I19" s="8"/>
      <c r="J19" s="8"/>
      <c r="K19" s="8"/>
      <c r="L19" s="8"/>
      <c r="M19" s="21"/>
    </row>
    <row r="20" spans="1:13" x14ac:dyDescent="0.25">
      <c r="A20" s="4"/>
      <c r="B20" s="22"/>
      <c r="C20" s="16"/>
      <c r="D20" s="8"/>
      <c r="E20" s="8"/>
      <c r="F20" s="8"/>
      <c r="G20" s="8"/>
      <c r="H20" s="8"/>
      <c r="I20" s="8"/>
      <c r="J20" s="8"/>
      <c r="K20" s="8"/>
      <c r="L20" s="8"/>
      <c r="M20" s="23"/>
    </row>
    <row r="21" spans="1:13" x14ac:dyDescent="0.25">
      <c r="A21" s="4"/>
      <c r="B21" s="4"/>
      <c r="C21" s="4"/>
      <c r="D21" s="4"/>
      <c r="E21" s="4"/>
      <c r="F21" s="4"/>
      <c r="G21" s="4"/>
      <c r="H21" s="4"/>
      <c r="I21" s="4"/>
      <c r="J21" s="4"/>
      <c r="K21" s="4"/>
      <c r="L21" s="4"/>
      <c r="M21" s="4"/>
    </row>
    <row r="22" spans="1:13" x14ac:dyDescent="0.25">
      <c r="A22" s="4"/>
      <c r="B22" s="4"/>
      <c r="C22" s="4"/>
      <c r="D22" s="4"/>
      <c r="E22" s="4"/>
      <c r="F22" s="4"/>
      <c r="G22" s="4"/>
      <c r="H22" s="4"/>
      <c r="I22" s="4"/>
      <c r="J22" s="4"/>
      <c r="K22" s="4"/>
      <c r="L22" s="4"/>
      <c r="M22" s="4"/>
    </row>
    <row r="23" spans="1:13" x14ac:dyDescent="0.25">
      <c r="A23" s="4"/>
      <c r="B23" s="4"/>
      <c r="C23" s="4"/>
      <c r="D23" s="4"/>
      <c r="E23" s="4"/>
      <c r="F23" s="4"/>
      <c r="G23" s="4"/>
      <c r="H23" s="4"/>
      <c r="I23" s="4"/>
      <c r="J23" s="4"/>
      <c r="K23" s="4"/>
      <c r="L23" s="4"/>
      <c r="M23" s="4"/>
    </row>
    <row r="24" spans="1:13" x14ac:dyDescent="0.25">
      <c r="A24" s="4"/>
      <c r="B24" s="4"/>
      <c r="C24" s="4"/>
      <c r="D24" s="4"/>
      <c r="E24" s="4"/>
      <c r="F24" s="4"/>
      <c r="G24" s="4"/>
      <c r="H24" s="4"/>
      <c r="I24" s="4"/>
      <c r="J24" s="4"/>
      <c r="K24" s="4"/>
      <c r="L24" s="4"/>
      <c r="M24" s="4"/>
    </row>
    <row r="25" spans="1:13" x14ac:dyDescent="0.25">
      <c r="A25" s="4"/>
      <c r="B25" s="4"/>
      <c r="C25" s="4"/>
      <c r="D25" s="4"/>
      <c r="E25" s="4"/>
      <c r="F25" s="4"/>
      <c r="G25" s="4"/>
      <c r="H25" s="4"/>
      <c r="I25" s="4"/>
      <c r="J25" s="4"/>
      <c r="K25" s="4"/>
      <c r="L25" s="4"/>
      <c r="M25" s="4"/>
    </row>
    <row r="26" spans="1:13" x14ac:dyDescent="0.25">
      <c r="A26" s="4"/>
      <c r="B26" s="4"/>
      <c r="C26" s="4"/>
      <c r="D26" s="4"/>
      <c r="E26" s="4"/>
      <c r="F26" s="4"/>
      <c r="G26" s="4"/>
      <c r="H26" s="4"/>
      <c r="I26" s="4"/>
      <c r="J26" s="4"/>
      <c r="K26" s="4"/>
      <c r="L26" s="4"/>
      <c r="M26" s="4"/>
    </row>
    <row r="27" spans="1:13" x14ac:dyDescent="0.25">
      <c r="A27" s="4"/>
      <c r="B27" s="4"/>
      <c r="C27" s="4"/>
      <c r="D27" s="4"/>
      <c r="E27" s="4"/>
      <c r="F27" s="4"/>
      <c r="G27" s="4"/>
      <c r="H27" s="4"/>
      <c r="I27" s="4"/>
      <c r="J27" s="4"/>
      <c r="K27" s="4"/>
      <c r="L27" s="4"/>
      <c r="M27" s="4"/>
    </row>
    <row r="28" spans="1:13" x14ac:dyDescent="0.25">
      <c r="A28" s="4"/>
      <c r="B28" s="4"/>
      <c r="C28" s="4"/>
      <c r="D28" s="4"/>
      <c r="E28" s="4"/>
      <c r="F28" s="4"/>
      <c r="G28" s="4"/>
      <c r="H28" s="4"/>
      <c r="I28" s="4"/>
      <c r="J28" s="4"/>
      <c r="K28" s="4"/>
      <c r="L28" s="4"/>
      <c r="M28" s="4"/>
    </row>
    <row r="29" spans="1:13" x14ac:dyDescent="0.25">
      <c r="A29" s="4"/>
      <c r="B29" s="4"/>
      <c r="C29" s="4"/>
      <c r="D29" s="4"/>
      <c r="E29" s="4"/>
      <c r="F29" s="4"/>
      <c r="G29" s="4"/>
      <c r="H29" s="4"/>
      <c r="I29" s="4"/>
      <c r="J29" s="4"/>
      <c r="K29" s="4"/>
      <c r="L29" s="4"/>
      <c r="M29" s="4"/>
    </row>
    <row r="30" spans="1:13" x14ac:dyDescent="0.25">
      <c r="A30" s="4"/>
      <c r="B30" s="4"/>
      <c r="C30" s="4"/>
      <c r="D30" s="4"/>
      <c r="E30" s="4"/>
      <c r="F30" s="4"/>
      <c r="G30" s="4"/>
      <c r="H30" s="4"/>
      <c r="I30" s="4"/>
      <c r="J30" s="4"/>
      <c r="K30" s="4"/>
      <c r="L30" s="4"/>
      <c r="M30" s="4"/>
    </row>
    <row r="31" spans="1:13" x14ac:dyDescent="0.25">
      <c r="A31" s="4"/>
      <c r="B31" s="4"/>
      <c r="C31" s="4"/>
      <c r="D31" s="4"/>
      <c r="E31" s="4"/>
      <c r="F31" s="4"/>
      <c r="G31" s="4"/>
      <c r="H31" s="4"/>
      <c r="I31" s="4"/>
      <c r="J31" s="4"/>
      <c r="K31" s="4"/>
      <c r="L31" s="4"/>
      <c r="M31" s="4"/>
    </row>
    <row r="32" spans="1:13" x14ac:dyDescent="0.25">
      <c r="A32" s="4"/>
      <c r="B32" s="4"/>
      <c r="C32" s="4"/>
      <c r="D32" s="4"/>
      <c r="E32" s="4"/>
      <c r="F32" s="4"/>
      <c r="G32" s="4"/>
      <c r="H32" s="4"/>
      <c r="I32" s="4"/>
      <c r="J32" s="4"/>
      <c r="K32" s="4"/>
      <c r="L32" s="4"/>
      <c r="M32" s="4"/>
    </row>
    <row r="33" spans="1:13" x14ac:dyDescent="0.25">
      <c r="A33" s="4"/>
      <c r="B33" s="4"/>
      <c r="C33" s="4"/>
      <c r="D33" s="4"/>
      <c r="E33" s="4"/>
      <c r="F33" s="4"/>
      <c r="G33" s="4"/>
      <c r="H33" s="4"/>
      <c r="I33" s="4"/>
      <c r="J33" s="4"/>
      <c r="K33" s="4"/>
      <c r="L33" s="4"/>
      <c r="M33" s="4"/>
    </row>
    <row r="34" spans="1:13" x14ac:dyDescent="0.25">
      <c r="A34" s="4"/>
      <c r="B34" s="4"/>
      <c r="C34" s="4"/>
      <c r="D34" s="4"/>
      <c r="E34" s="4"/>
      <c r="F34" s="4"/>
      <c r="G34" s="4"/>
      <c r="H34" s="4"/>
      <c r="I34" s="4"/>
      <c r="J34" s="4"/>
      <c r="K34" s="4"/>
      <c r="L34" s="4"/>
      <c r="M34" s="4"/>
    </row>
    <row r="35" spans="1:13" x14ac:dyDescent="0.25">
      <c r="A35" s="4"/>
      <c r="B35" s="4"/>
      <c r="C35" s="4"/>
      <c r="D35" s="4"/>
      <c r="E35" s="4"/>
      <c r="F35" s="4"/>
      <c r="G35" s="4"/>
      <c r="H35" s="4"/>
      <c r="I35" s="4"/>
      <c r="J35" s="4"/>
      <c r="K35" s="4"/>
      <c r="L35" s="4"/>
      <c r="M35" s="4"/>
    </row>
    <row r="36" spans="1:13" x14ac:dyDescent="0.25">
      <c r="A36" s="4"/>
      <c r="B36" s="4"/>
      <c r="C36" s="4"/>
      <c r="D36" s="4"/>
      <c r="E36" s="4"/>
      <c r="F36" s="4"/>
      <c r="G36" s="4"/>
      <c r="H36" s="4"/>
      <c r="I36" s="4"/>
      <c r="J36" s="4"/>
      <c r="K36" s="4"/>
      <c r="L36" s="4"/>
      <c r="M36" s="4"/>
    </row>
    <row r="37" spans="1:13" x14ac:dyDescent="0.25">
      <c r="A37" s="4"/>
      <c r="B37" s="4"/>
      <c r="C37" s="4"/>
      <c r="D37" s="4"/>
      <c r="E37" s="4"/>
      <c r="F37" s="4"/>
      <c r="G37" s="4"/>
      <c r="H37" s="4"/>
      <c r="I37" s="4"/>
      <c r="J37" s="4"/>
      <c r="K37" s="4"/>
      <c r="L37" s="4"/>
      <c r="M37" s="4"/>
    </row>
    <row r="38" spans="1:13" x14ac:dyDescent="0.25">
      <c r="A38" s="4"/>
      <c r="B38" s="4"/>
      <c r="C38" s="4"/>
      <c r="D38" s="4"/>
      <c r="E38" s="4"/>
      <c r="F38" s="4"/>
      <c r="G38" s="4"/>
      <c r="H38" s="4"/>
      <c r="I38" s="4"/>
      <c r="J38" s="4"/>
      <c r="K38" s="4"/>
      <c r="L38" s="4"/>
      <c r="M38" s="4"/>
    </row>
    <row r="39" spans="1:13" x14ac:dyDescent="0.25">
      <c r="A39" s="4"/>
      <c r="B39" s="4"/>
      <c r="C39" s="4"/>
      <c r="D39" s="4"/>
      <c r="E39" s="4"/>
      <c r="F39" s="4"/>
      <c r="G39" s="4"/>
      <c r="H39" s="4"/>
      <c r="I39" s="4"/>
      <c r="J39" s="4"/>
      <c r="K39" s="4"/>
      <c r="L39" s="4"/>
      <c r="M39" s="4"/>
    </row>
    <row r="40" spans="1:13" x14ac:dyDescent="0.25">
      <c r="A40" s="4"/>
      <c r="B40" s="4"/>
      <c r="C40" s="4"/>
      <c r="D40" s="4"/>
      <c r="E40" s="4"/>
      <c r="F40" s="4"/>
      <c r="G40" s="4"/>
      <c r="H40" s="4"/>
      <c r="I40" s="4"/>
      <c r="J40" s="4"/>
      <c r="K40" s="4"/>
      <c r="L40" s="4"/>
      <c r="M40" s="4"/>
    </row>
    <row r="41" spans="1:13" x14ac:dyDescent="0.25">
      <c r="A41" s="4"/>
      <c r="B41" s="4"/>
      <c r="C41" s="4"/>
      <c r="D41" s="4"/>
      <c r="E41" s="4"/>
      <c r="F41" s="4"/>
      <c r="G41" s="4"/>
      <c r="H41" s="4"/>
      <c r="I41" s="4"/>
      <c r="J41" s="4"/>
      <c r="K41" s="4"/>
      <c r="L41" s="4"/>
      <c r="M41" s="4"/>
    </row>
    <row r="42" spans="1:13" x14ac:dyDescent="0.25">
      <c r="A42" s="4"/>
      <c r="B42" s="4"/>
      <c r="C42" s="4"/>
      <c r="D42" s="4"/>
      <c r="E42" s="4"/>
      <c r="F42" s="4"/>
      <c r="G42" s="4"/>
      <c r="H42" s="4"/>
      <c r="I42" s="4"/>
      <c r="J42" s="4"/>
      <c r="K42" s="4"/>
      <c r="L42" s="4"/>
      <c r="M42" s="4"/>
    </row>
    <row r="43" spans="1:13" x14ac:dyDescent="0.25">
      <c r="A43" s="4"/>
      <c r="B43" s="4"/>
      <c r="C43" s="4"/>
      <c r="D43" s="4"/>
      <c r="E43" s="4"/>
      <c r="F43" s="4"/>
      <c r="G43" s="4"/>
      <c r="H43" s="4"/>
      <c r="I43" s="4"/>
      <c r="J43" s="4"/>
      <c r="K43" s="4"/>
      <c r="L43" s="4"/>
      <c r="M43" s="4"/>
    </row>
    <row r="44" spans="1:13" x14ac:dyDescent="0.25">
      <c r="A44" s="4"/>
      <c r="B44" s="4"/>
      <c r="C44" s="4"/>
      <c r="D44" s="4"/>
      <c r="E44" s="4"/>
      <c r="F44" s="4"/>
      <c r="G44" s="4"/>
      <c r="H44" s="4"/>
      <c r="I44" s="4"/>
      <c r="J44" s="4"/>
      <c r="K44" s="4"/>
      <c r="L44" s="4"/>
      <c r="M44" s="4"/>
    </row>
    <row r="45" spans="1:13" x14ac:dyDescent="0.25">
      <c r="A45" s="4"/>
      <c r="B45" s="4"/>
      <c r="C45" s="4"/>
      <c r="D45" s="4"/>
      <c r="E45" s="4"/>
      <c r="F45" s="4"/>
      <c r="G45" s="4"/>
      <c r="H45" s="4"/>
      <c r="I45" s="4"/>
      <c r="J45" s="4"/>
      <c r="K45" s="4"/>
      <c r="L45" s="4"/>
      <c r="M45" s="4"/>
    </row>
    <row r="46" spans="1:13" x14ac:dyDescent="0.25">
      <c r="A46" s="4"/>
      <c r="B46" s="4"/>
      <c r="C46" s="4"/>
      <c r="D46" s="4"/>
      <c r="E46" s="4"/>
      <c r="F46" s="4"/>
      <c r="G46" s="4"/>
      <c r="H46" s="4"/>
      <c r="I46" s="4"/>
      <c r="J46" s="4"/>
      <c r="K46" s="4"/>
      <c r="L46" s="4"/>
      <c r="M46" s="4"/>
    </row>
    <row r="47" spans="1:13" x14ac:dyDescent="0.25">
      <c r="A47" s="4"/>
      <c r="B47" s="4"/>
      <c r="C47" s="4"/>
      <c r="D47" s="4"/>
      <c r="E47" s="4"/>
      <c r="F47" s="4"/>
      <c r="G47" s="4"/>
      <c r="H47" s="4"/>
      <c r="I47" s="4"/>
      <c r="J47" s="4"/>
      <c r="K47" s="4"/>
      <c r="L47" s="4"/>
      <c r="M47" s="4"/>
    </row>
    <row r="48" spans="1:13" x14ac:dyDescent="0.25">
      <c r="A48" s="4"/>
      <c r="B48" s="4"/>
      <c r="C48" s="4"/>
      <c r="D48" s="4"/>
      <c r="E48" s="4"/>
      <c r="F48" s="4"/>
      <c r="G48" s="4"/>
      <c r="H48" s="4"/>
      <c r="I48" s="4"/>
      <c r="J48" s="4"/>
      <c r="K48" s="4"/>
      <c r="L48" s="4"/>
      <c r="M48" s="4"/>
    </row>
    <row r="49" spans="1:13" x14ac:dyDescent="0.25">
      <c r="A49" s="4"/>
      <c r="B49" s="4"/>
      <c r="C49" s="4"/>
      <c r="D49" s="4"/>
      <c r="E49" s="4"/>
      <c r="F49" s="4"/>
      <c r="G49" s="4"/>
      <c r="H49" s="4"/>
      <c r="I49" s="4"/>
      <c r="J49" s="4"/>
      <c r="K49" s="4"/>
      <c r="L49" s="4"/>
      <c r="M49" s="4"/>
    </row>
    <row r="50" spans="1:13" x14ac:dyDescent="0.25">
      <c r="A50" s="4"/>
      <c r="B50" s="4"/>
      <c r="C50" s="4"/>
      <c r="D50" s="4"/>
      <c r="E50" s="4"/>
      <c r="F50" s="4"/>
      <c r="G50" s="4"/>
      <c r="H50" s="4"/>
      <c r="I50" s="4"/>
      <c r="J50" s="4"/>
      <c r="K50" s="4"/>
      <c r="L50" s="4"/>
      <c r="M50" s="4"/>
    </row>
    <row r="51" spans="1:13" x14ac:dyDescent="0.25">
      <c r="A51" s="4"/>
      <c r="B51" s="4"/>
      <c r="C51" s="4"/>
      <c r="D51" s="4"/>
      <c r="E51" s="4"/>
      <c r="F51" s="4"/>
      <c r="G51" s="4"/>
      <c r="H51" s="4"/>
      <c r="I51" s="4"/>
      <c r="J51" s="4"/>
      <c r="K51" s="4"/>
      <c r="L51" s="4"/>
      <c r="M51" s="4"/>
    </row>
    <row r="52" spans="1:13" x14ac:dyDescent="0.25">
      <c r="A52" s="4"/>
      <c r="B52" s="4"/>
      <c r="C52" s="4"/>
      <c r="D52" s="4"/>
      <c r="E52" s="4"/>
      <c r="F52" s="4"/>
      <c r="G52" s="4"/>
      <c r="H52" s="4"/>
      <c r="I52" s="4"/>
      <c r="J52" s="4"/>
      <c r="K52" s="4"/>
      <c r="L52" s="4"/>
      <c r="M52" s="4"/>
    </row>
    <row r="53" spans="1:13" x14ac:dyDescent="0.25">
      <c r="A53" s="4"/>
      <c r="B53" s="4"/>
      <c r="C53" s="4"/>
      <c r="D53" s="4"/>
      <c r="E53" s="4"/>
      <c r="F53" s="4"/>
      <c r="G53" s="4"/>
      <c r="H53" s="4"/>
      <c r="I53" s="4"/>
      <c r="J53" s="4"/>
      <c r="K53" s="4"/>
      <c r="L53" s="4"/>
      <c r="M53" s="4"/>
    </row>
    <row r="54" spans="1:13" x14ac:dyDescent="0.25">
      <c r="A54" s="4"/>
      <c r="B54" s="4"/>
      <c r="C54" s="4"/>
      <c r="D54" s="4"/>
      <c r="E54" s="4"/>
      <c r="F54" s="4"/>
      <c r="G54" s="4"/>
      <c r="H54" s="4"/>
      <c r="I54" s="4"/>
      <c r="J54" s="4"/>
      <c r="K54" s="4"/>
      <c r="L54" s="4"/>
      <c r="M54" s="4"/>
    </row>
    <row r="55" spans="1:13" x14ac:dyDescent="0.25">
      <c r="A55" s="4"/>
      <c r="B55" s="4"/>
      <c r="C55" s="4"/>
      <c r="D55" s="4"/>
      <c r="E55" s="4"/>
      <c r="F55" s="4"/>
      <c r="G55" s="4"/>
      <c r="H55" s="4"/>
      <c r="I55" s="4"/>
      <c r="J55" s="4"/>
      <c r="K55" s="4"/>
      <c r="L55" s="4"/>
      <c r="M55" s="4"/>
    </row>
    <row r="56" spans="1:13" x14ac:dyDescent="0.25">
      <c r="A56" s="4"/>
      <c r="B56" s="4"/>
      <c r="C56" s="4"/>
      <c r="D56" s="4"/>
      <c r="E56" s="4"/>
      <c r="F56" s="4"/>
      <c r="G56" s="4"/>
      <c r="H56" s="4"/>
      <c r="I56" s="4"/>
      <c r="J56" s="4"/>
      <c r="K56" s="4"/>
      <c r="L56" s="4"/>
      <c r="M56" s="4"/>
    </row>
    <row r="57" spans="1:13" x14ac:dyDescent="0.25">
      <c r="A57" s="4"/>
      <c r="B57" s="4"/>
      <c r="C57" s="4"/>
      <c r="D57" s="4"/>
      <c r="E57" s="4"/>
      <c r="F57" s="4"/>
      <c r="G57" s="4"/>
      <c r="H57" s="4"/>
      <c r="I57" s="4"/>
      <c r="J57" s="4"/>
      <c r="K57" s="4"/>
      <c r="L57" s="4"/>
      <c r="M57" s="4"/>
    </row>
    <row r="58" spans="1:13" x14ac:dyDescent="0.25">
      <c r="A58" s="4"/>
      <c r="B58" s="4"/>
      <c r="C58" s="4"/>
      <c r="D58" s="4"/>
      <c r="E58" s="4"/>
      <c r="F58" s="4"/>
      <c r="G58" s="4"/>
      <c r="H58" s="4"/>
      <c r="I58" s="4"/>
      <c r="J58" s="4"/>
      <c r="K58" s="4"/>
      <c r="L58" s="4"/>
      <c r="M58" s="4"/>
    </row>
    <row r="59" spans="1:13" x14ac:dyDescent="0.25">
      <c r="A59" s="4"/>
      <c r="B59" s="4"/>
      <c r="C59" s="4"/>
      <c r="D59" s="4"/>
      <c r="E59" s="4"/>
      <c r="F59" s="4"/>
      <c r="G59" s="4"/>
      <c r="H59" s="4"/>
      <c r="I59" s="4"/>
      <c r="J59" s="4"/>
      <c r="K59" s="4"/>
      <c r="L59" s="4"/>
      <c r="M59" s="4"/>
    </row>
    <row r="60" spans="1:13" x14ac:dyDescent="0.25">
      <c r="A60" s="4"/>
      <c r="B60" s="4"/>
      <c r="C60" s="4"/>
      <c r="D60" s="4"/>
      <c r="E60" s="4"/>
      <c r="F60" s="4"/>
      <c r="G60" s="4"/>
      <c r="H60" s="4"/>
      <c r="I60" s="4"/>
      <c r="J60" s="4"/>
      <c r="K60" s="4"/>
      <c r="L60" s="4"/>
      <c r="M60" s="4"/>
    </row>
    <row r="61" spans="1:13" x14ac:dyDescent="0.25">
      <c r="A61" s="4"/>
      <c r="B61" s="4"/>
      <c r="C61" s="4"/>
      <c r="D61" s="4"/>
      <c r="E61" s="4"/>
      <c r="F61" s="4"/>
      <c r="G61" s="4"/>
      <c r="H61" s="4"/>
      <c r="I61" s="4"/>
      <c r="J61" s="4"/>
      <c r="K61" s="4"/>
      <c r="L61" s="4"/>
      <c r="M61" s="4"/>
    </row>
    <row r="62" spans="1:13" x14ac:dyDescent="0.25">
      <c r="A62" s="4"/>
      <c r="B62" s="4"/>
      <c r="C62" s="4"/>
      <c r="D62" s="4"/>
      <c r="E62" s="4"/>
      <c r="F62" s="4"/>
      <c r="G62" s="4"/>
      <c r="H62" s="4"/>
      <c r="I62" s="4"/>
      <c r="J62" s="4"/>
      <c r="K62" s="4"/>
      <c r="L62" s="4"/>
      <c r="M62" s="4"/>
    </row>
    <row r="63" spans="1:13" x14ac:dyDescent="0.25">
      <c r="A63" s="4"/>
      <c r="B63" s="4"/>
      <c r="C63" s="4"/>
      <c r="D63" s="4"/>
      <c r="E63" s="4"/>
      <c r="F63" s="4"/>
      <c r="G63" s="4"/>
      <c r="H63" s="4"/>
      <c r="I63" s="4"/>
      <c r="J63" s="4"/>
      <c r="K63" s="4"/>
      <c r="L63" s="4"/>
      <c r="M63" s="4"/>
    </row>
    <row r="64" spans="1:13" x14ac:dyDescent="0.25">
      <c r="A64" s="4"/>
      <c r="B64" s="4"/>
      <c r="C64" s="4"/>
      <c r="D64" s="4"/>
      <c r="E64" s="4"/>
      <c r="F64" s="4"/>
      <c r="G64" s="4"/>
      <c r="H64" s="4"/>
      <c r="I64" s="4"/>
      <c r="J64" s="4"/>
      <c r="K64" s="4"/>
      <c r="L64" s="4"/>
      <c r="M64" s="4"/>
    </row>
    <row r="65" spans="1:13" x14ac:dyDescent="0.25">
      <c r="A65" s="4"/>
      <c r="B65" s="4"/>
      <c r="C65" s="4"/>
      <c r="D65" s="4"/>
      <c r="E65" s="4"/>
      <c r="F65" s="4"/>
      <c r="G65" s="4"/>
      <c r="H65" s="4"/>
      <c r="I65" s="4"/>
      <c r="J65" s="4"/>
      <c r="K65" s="4"/>
      <c r="L65" s="4"/>
      <c r="M65" s="4"/>
    </row>
    <row r="66" spans="1:13" x14ac:dyDescent="0.25">
      <c r="A66" s="4"/>
      <c r="B66" s="4"/>
      <c r="C66" s="4"/>
      <c r="D66" s="4"/>
      <c r="E66" s="4"/>
      <c r="F66" s="4"/>
      <c r="G66" s="4"/>
      <c r="H66" s="4"/>
      <c r="I66" s="4"/>
      <c r="J66" s="4"/>
      <c r="K66" s="4"/>
      <c r="L66" s="4"/>
      <c r="M66" s="4"/>
    </row>
    <row r="67" spans="1:13" x14ac:dyDescent="0.25">
      <c r="A67" s="4"/>
      <c r="B67" s="4"/>
      <c r="C67" s="4"/>
      <c r="D67" s="4"/>
      <c r="E67" s="4"/>
      <c r="F67" s="4"/>
      <c r="G67" s="4"/>
      <c r="H67" s="4"/>
      <c r="I67" s="4"/>
      <c r="J67" s="4"/>
      <c r="K67" s="4"/>
      <c r="L67" s="4"/>
      <c r="M67" s="4"/>
    </row>
    <row r="68" spans="1:13" x14ac:dyDescent="0.25">
      <c r="A68" s="4"/>
      <c r="B68" s="4"/>
      <c r="C68" s="4"/>
      <c r="D68" s="4"/>
      <c r="E68" s="4"/>
      <c r="F68" s="4"/>
      <c r="G68" s="4"/>
      <c r="H68" s="4"/>
      <c r="I68" s="4"/>
      <c r="J68" s="4"/>
      <c r="K68" s="4"/>
      <c r="L68" s="4"/>
      <c r="M68" s="4"/>
    </row>
    <row r="69" spans="1:13" x14ac:dyDescent="0.25">
      <c r="A69" s="4"/>
      <c r="B69" s="4"/>
      <c r="C69" s="4"/>
      <c r="D69" s="4"/>
      <c r="E69" s="4"/>
      <c r="F69" s="4"/>
      <c r="G69" s="4"/>
      <c r="H69" s="4"/>
      <c r="I69" s="4"/>
      <c r="J69" s="4"/>
      <c r="K69" s="4"/>
      <c r="L69" s="4"/>
      <c r="M69" s="4"/>
    </row>
    <row r="70" spans="1:13" x14ac:dyDescent="0.25">
      <c r="A70" s="4"/>
      <c r="B70" s="4"/>
      <c r="C70" s="4"/>
      <c r="D70" s="4"/>
      <c r="E70" s="4"/>
      <c r="F70" s="4"/>
      <c r="G70" s="4"/>
      <c r="H70" s="4"/>
      <c r="I70" s="4"/>
      <c r="J70" s="4"/>
      <c r="K70" s="4"/>
      <c r="L70" s="4"/>
      <c r="M70" s="4"/>
    </row>
    <row r="71" spans="1:13" x14ac:dyDescent="0.25">
      <c r="A71" s="4"/>
      <c r="B71" s="4"/>
      <c r="C71" s="4"/>
      <c r="D71" s="4"/>
      <c r="E71" s="4"/>
      <c r="F71" s="4"/>
      <c r="G71" s="4"/>
      <c r="H71" s="4"/>
      <c r="I71" s="4"/>
      <c r="J71" s="4"/>
      <c r="K71" s="4"/>
      <c r="L71" s="4"/>
      <c r="M71" s="4"/>
    </row>
    <row r="72" spans="1:13" x14ac:dyDescent="0.25">
      <c r="A72" s="4"/>
      <c r="B72" s="4"/>
      <c r="C72" s="4"/>
      <c r="D72" s="4"/>
      <c r="E72" s="4"/>
      <c r="F72" s="4"/>
      <c r="G72" s="4"/>
      <c r="H72" s="4"/>
      <c r="I72" s="4"/>
      <c r="J72" s="4"/>
      <c r="K72" s="4"/>
      <c r="L72" s="4"/>
      <c r="M72" s="4"/>
    </row>
    <row r="73" spans="1:13" x14ac:dyDescent="0.25">
      <c r="A73" s="4"/>
      <c r="B73" s="4"/>
      <c r="C73" s="4"/>
      <c r="D73" s="4"/>
      <c r="E73" s="4"/>
      <c r="F73" s="4"/>
      <c r="G73" s="4"/>
      <c r="H73" s="4"/>
      <c r="I73" s="4"/>
      <c r="J73" s="4"/>
      <c r="K73" s="4"/>
      <c r="L73" s="4"/>
      <c r="M73" s="4"/>
    </row>
    <row r="74" spans="1:13" x14ac:dyDescent="0.25">
      <c r="A74" s="4"/>
      <c r="B74" s="4"/>
      <c r="C74" s="4"/>
      <c r="D74" s="4"/>
      <c r="E74" s="4"/>
      <c r="F74" s="4"/>
      <c r="G74" s="4"/>
      <c r="H74" s="4"/>
      <c r="I74" s="4"/>
      <c r="J74" s="4"/>
      <c r="K74" s="4"/>
      <c r="L74" s="4"/>
      <c r="M74" s="4"/>
    </row>
    <row r="75" spans="1:13" x14ac:dyDescent="0.25">
      <c r="A75" s="4"/>
      <c r="B75" s="4"/>
      <c r="C75" s="4"/>
      <c r="D75" s="4"/>
      <c r="E75" s="4"/>
      <c r="F75" s="4"/>
      <c r="G75" s="4"/>
      <c r="H75" s="4"/>
      <c r="I75" s="4"/>
      <c r="J75" s="4"/>
      <c r="K75" s="4"/>
      <c r="L75" s="4"/>
      <c r="M75" s="4"/>
    </row>
    <row r="76" spans="1:13" x14ac:dyDescent="0.25">
      <c r="A76" s="4"/>
      <c r="B76" s="4"/>
      <c r="C76" s="4"/>
      <c r="D76" s="4"/>
      <c r="E76" s="4"/>
      <c r="F76" s="4"/>
      <c r="G76" s="4"/>
      <c r="H76" s="4"/>
      <c r="I76" s="4"/>
      <c r="J76" s="4"/>
      <c r="K76" s="4"/>
      <c r="L76" s="4"/>
      <c r="M76" s="4"/>
    </row>
    <row r="77" spans="1:13" x14ac:dyDescent="0.25">
      <c r="A77" s="4"/>
      <c r="B77" s="4"/>
      <c r="C77" s="4"/>
      <c r="D77" s="4"/>
      <c r="E77" s="4"/>
      <c r="F77" s="4"/>
      <c r="G77" s="4"/>
      <c r="H77" s="4"/>
      <c r="I77" s="4"/>
      <c r="J77" s="4"/>
      <c r="K77" s="4"/>
      <c r="L77" s="4"/>
      <c r="M77" s="4"/>
    </row>
    <row r="78" spans="1:13" x14ac:dyDescent="0.25">
      <c r="A78" s="4"/>
      <c r="B78" s="4"/>
      <c r="C78" s="4"/>
      <c r="D78" s="4"/>
      <c r="E78" s="4"/>
      <c r="F78" s="4"/>
      <c r="G78" s="4"/>
      <c r="H78" s="4"/>
      <c r="I78" s="4"/>
      <c r="J78" s="4"/>
      <c r="K78" s="4"/>
      <c r="L78" s="4"/>
      <c r="M78" s="4"/>
    </row>
    <row r="79" spans="1:13" x14ac:dyDescent="0.25">
      <c r="A79" s="4"/>
      <c r="B79" s="4"/>
      <c r="C79" s="4"/>
      <c r="D79" s="4"/>
      <c r="E79" s="4"/>
      <c r="F79" s="4"/>
      <c r="G79" s="4"/>
      <c r="H79" s="4"/>
      <c r="I79" s="4"/>
      <c r="J79" s="4"/>
      <c r="K79" s="4"/>
      <c r="L79" s="4"/>
      <c r="M79" s="4"/>
    </row>
    <row r="80" spans="1:13" x14ac:dyDescent="0.25">
      <c r="A80" s="4"/>
      <c r="B80" s="4"/>
      <c r="C80" s="4"/>
      <c r="D80" s="4"/>
      <c r="E80" s="4"/>
      <c r="F80" s="4"/>
      <c r="G80" s="4"/>
      <c r="H80" s="4"/>
      <c r="I80" s="4"/>
      <c r="J80" s="4"/>
      <c r="K80" s="4"/>
      <c r="L80" s="4"/>
      <c r="M80" s="4"/>
    </row>
    <row r="81" spans="1:13" x14ac:dyDescent="0.25">
      <c r="A81" s="4"/>
      <c r="B81" s="4"/>
      <c r="C81" s="4"/>
      <c r="D81" s="4"/>
      <c r="E81" s="4"/>
      <c r="F81" s="4"/>
      <c r="G81" s="4"/>
      <c r="H81" s="4"/>
      <c r="I81" s="4"/>
      <c r="J81" s="4"/>
      <c r="K81" s="4"/>
      <c r="L81" s="4"/>
      <c r="M81" s="4"/>
    </row>
    <row r="82" spans="1:13" x14ac:dyDescent="0.25">
      <c r="A82" s="4"/>
      <c r="B82" s="4"/>
      <c r="C82" s="4"/>
      <c r="D82" s="4"/>
      <c r="E82" s="4"/>
      <c r="F82" s="4"/>
      <c r="G82" s="4"/>
      <c r="H82" s="4"/>
      <c r="I82" s="4"/>
      <c r="J82" s="4"/>
      <c r="K82" s="4"/>
      <c r="L82" s="4"/>
      <c r="M82" s="4"/>
    </row>
    <row r="83" spans="1:13" x14ac:dyDescent="0.25">
      <c r="A83" s="4"/>
      <c r="B83" s="4"/>
      <c r="C83" s="4"/>
      <c r="D83" s="4"/>
      <c r="E83" s="4"/>
      <c r="F83" s="4"/>
      <c r="G83" s="4"/>
      <c r="H83" s="4"/>
      <c r="I83" s="4"/>
      <c r="J83" s="4"/>
      <c r="K83" s="4"/>
      <c r="L83" s="4"/>
      <c r="M83" s="4"/>
    </row>
    <row r="84" spans="1:13" x14ac:dyDescent="0.25">
      <c r="A84" s="4"/>
      <c r="B84" s="4"/>
      <c r="C84" s="4"/>
      <c r="D84" s="4"/>
      <c r="E84" s="4"/>
      <c r="F84" s="4"/>
      <c r="G84" s="4"/>
      <c r="H84" s="4"/>
      <c r="I84" s="4"/>
      <c r="J84" s="4"/>
      <c r="K84" s="4"/>
      <c r="L84" s="4"/>
      <c r="M84" s="4"/>
    </row>
    <row r="85" spans="1:13" x14ac:dyDescent="0.25">
      <c r="A85" s="4"/>
      <c r="B85" s="4"/>
      <c r="C85" s="4"/>
      <c r="D85" s="4"/>
      <c r="E85" s="4"/>
      <c r="F85" s="4"/>
      <c r="G85" s="4"/>
      <c r="H85" s="4"/>
      <c r="I85" s="4"/>
      <c r="J85" s="4"/>
      <c r="K85" s="4"/>
      <c r="L85" s="4"/>
      <c r="M85" s="4"/>
    </row>
    <row r="86" spans="1:13" x14ac:dyDescent="0.25">
      <c r="A86" s="4"/>
      <c r="B86" s="4"/>
      <c r="C86" s="4"/>
      <c r="D86" s="4"/>
      <c r="E86" s="4"/>
      <c r="F86" s="4"/>
      <c r="G86" s="4"/>
      <c r="H86" s="4"/>
      <c r="I86" s="4"/>
      <c r="J86" s="4"/>
      <c r="K86" s="4"/>
      <c r="L86" s="4"/>
      <c r="M86" s="4"/>
    </row>
    <row r="87" spans="1:13" x14ac:dyDescent="0.25">
      <c r="A87" s="4"/>
      <c r="B87" s="4"/>
      <c r="C87" s="4"/>
      <c r="D87" s="4"/>
      <c r="E87" s="4"/>
      <c r="F87" s="4"/>
      <c r="G87" s="4"/>
      <c r="H87" s="4"/>
      <c r="I87" s="4"/>
      <c r="J87" s="4"/>
      <c r="K87" s="4"/>
      <c r="L87" s="4"/>
      <c r="M87" s="4"/>
    </row>
    <row r="88" spans="1:13" x14ac:dyDescent="0.25">
      <c r="A88" s="4"/>
      <c r="B88" s="4"/>
      <c r="C88" s="4"/>
      <c r="D88" s="4"/>
      <c r="E88" s="4"/>
      <c r="F88" s="4"/>
      <c r="G88" s="4"/>
      <c r="H88" s="4"/>
      <c r="I88" s="4"/>
      <c r="J88" s="4"/>
      <c r="K88" s="4"/>
      <c r="L88" s="4"/>
      <c r="M88" s="4"/>
    </row>
    <row r="89" spans="1:13" x14ac:dyDescent="0.25">
      <c r="A89" s="4"/>
      <c r="B89" s="4"/>
      <c r="C89" s="4"/>
      <c r="D89" s="4"/>
      <c r="E89" s="4"/>
      <c r="F89" s="4"/>
      <c r="G89" s="4"/>
      <c r="H89" s="4"/>
      <c r="I89" s="4"/>
      <c r="J89" s="4"/>
      <c r="K89" s="4"/>
      <c r="L89" s="4"/>
      <c r="M89" s="4"/>
    </row>
    <row r="90" spans="1:13" x14ac:dyDescent="0.25">
      <c r="A90" s="4"/>
      <c r="B90" s="4"/>
      <c r="C90" s="4"/>
      <c r="D90" s="4"/>
      <c r="E90" s="4"/>
      <c r="F90" s="4"/>
      <c r="G90" s="4"/>
      <c r="H90" s="4"/>
      <c r="I90" s="4"/>
      <c r="J90" s="4"/>
      <c r="K90" s="4"/>
      <c r="L90" s="4"/>
      <c r="M90" s="4"/>
    </row>
    <row r="91" spans="1:13" x14ac:dyDescent="0.25">
      <c r="A91" s="4"/>
      <c r="B91" s="4"/>
      <c r="C91" s="4"/>
      <c r="D91" s="4"/>
      <c r="E91" s="4"/>
      <c r="F91" s="4"/>
      <c r="G91" s="4"/>
      <c r="H91" s="4"/>
      <c r="I91" s="4"/>
      <c r="J91" s="4"/>
      <c r="K91" s="4"/>
      <c r="L91" s="4"/>
      <c r="M91" s="4"/>
    </row>
    <row r="92" spans="1:13" x14ac:dyDescent="0.25">
      <c r="A92" s="4"/>
      <c r="B92" s="4"/>
      <c r="C92" s="4"/>
      <c r="D92" s="4"/>
      <c r="E92" s="4"/>
      <c r="F92" s="4"/>
      <c r="G92" s="4"/>
      <c r="H92" s="4"/>
      <c r="I92" s="4"/>
      <c r="J92" s="4"/>
      <c r="K92" s="4"/>
      <c r="L92" s="4"/>
      <c r="M92" s="4"/>
    </row>
    <row r="93" spans="1:13" x14ac:dyDescent="0.25">
      <c r="A93" s="4"/>
      <c r="B93" s="4"/>
      <c r="C93" s="4"/>
      <c r="D93" s="4"/>
      <c r="E93" s="4"/>
      <c r="F93" s="4"/>
      <c r="G93" s="4"/>
      <c r="H93" s="4"/>
      <c r="I93" s="4"/>
      <c r="J93" s="4"/>
      <c r="K93" s="4"/>
      <c r="L93" s="4"/>
      <c r="M93" s="4"/>
    </row>
    <row r="94" spans="1:13" x14ac:dyDescent="0.25">
      <c r="A94" s="4"/>
      <c r="B94" s="4"/>
      <c r="C94" s="4"/>
      <c r="D94" s="4"/>
      <c r="E94" s="4"/>
      <c r="F94" s="4"/>
      <c r="G94" s="4"/>
      <c r="H94" s="4"/>
      <c r="I94" s="4"/>
      <c r="J94" s="4"/>
      <c r="K94" s="4"/>
      <c r="L94" s="4"/>
      <c r="M94" s="4"/>
    </row>
    <row r="95" spans="1:13" x14ac:dyDescent="0.25">
      <c r="A95" s="4"/>
      <c r="B95" s="4"/>
      <c r="C95" s="4"/>
      <c r="D95" s="4"/>
      <c r="E95" s="4"/>
      <c r="F95" s="4"/>
      <c r="G95" s="4"/>
      <c r="H95" s="4"/>
      <c r="I95" s="4"/>
      <c r="J95" s="4"/>
      <c r="K95" s="4"/>
      <c r="L95" s="4"/>
      <c r="M95" s="4"/>
    </row>
    <row r="96" spans="1:13" x14ac:dyDescent="0.25">
      <c r="A96" s="4"/>
      <c r="B96" s="4"/>
      <c r="C96" s="4"/>
      <c r="D96" s="4"/>
      <c r="E96" s="4"/>
      <c r="F96" s="4"/>
      <c r="G96" s="4"/>
      <c r="H96" s="4"/>
      <c r="I96" s="4"/>
      <c r="J96" s="4"/>
      <c r="K96" s="4"/>
      <c r="L96" s="4"/>
      <c r="M96" s="4"/>
    </row>
    <row r="97" spans="1:13" x14ac:dyDescent="0.25">
      <c r="A97" s="4"/>
      <c r="B97" s="4"/>
      <c r="C97" s="4"/>
      <c r="D97" s="4"/>
      <c r="E97" s="4"/>
      <c r="F97" s="4"/>
      <c r="G97" s="4"/>
      <c r="H97" s="4"/>
      <c r="I97" s="4"/>
      <c r="J97" s="4"/>
      <c r="K97" s="4"/>
      <c r="L97" s="4"/>
      <c r="M97" s="4"/>
    </row>
    <row r="98" spans="1:13" x14ac:dyDescent="0.25">
      <c r="A98" s="4"/>
      <c r="B98" s="4"/>
      <c r="C98" s="4"/>
      <c r="D98" s="4"/>
      <c r="E98" s="4"/>
      <c r="F98" s="4"/>
      <c r="G98" s="4"/>
      <c r="H98" s="4"/>
      <c r="I98" s="4"/>
      <c r="J98" s="4"/>
      <c r="K98" s="4"/>
      <c r="L98" s="4"/>
      <c r="M98" s="4"/>
    </row>
    <row r="99" spans="1:13" x14ac:dyDescent="0.25">
      <c r="A99" s="4"/>
      <c r="B99" s="4"/>
      <c r="C99" s="4"/>
      <c r="D99" s="4"/>
      <c r="E99" s="4"/>
      <c r="F99" s="4"/>
      <c r="G99" s="4"/>
      <c r="H99" s="4"/>
      <c r="I99" s="4"/>
      <c r="J99" s="4"/>
      <c r="K99" s="4"/>
      <c r="L99" s="4"/>
      <c r="M99" s="4"/>
    </row>
    <row r="100" spans="1:13" x14ac:dyDescent="0.25">
      <c r="A100" s="4"/>
      <c r="B100" s="4"/>
      <c r="C100" s="4"/>
      <c r="D100" s="4"/>
      <c r="E100" s="4"/>
      <c r="F100" s="4"/>
      <c r="G100" s="4"/>
      <c r="H100" s="4"/>
      <c r="I100" s="4"/>
      <c r="J100" s="4"/>
      <c r="K100" s="4"/>
      <c r="L100" s="4"/>
      <c r="M100" s="4"/>
    </row>
    <row r="101" spans="1:13" x14ac:dyDescent="0.25">
      <c r="A101" s="4"/>
      <c r="B101" s="4"/>
      <c r="C101" s="4"/>
      <c r="D101" s="4"/>
      <c r="E101" s="4"/>
      <c r="F101" s="4"/>
      <c r="G101" s="4"/>
      <c r="H101" s="4"/>
      <c r="I101" s="4"/>
      <c r="J101" s="4"/>
      <c r="K101" s="4"/>
      <c r="L101" s="4"/>
      <c r="M101" s="4"/>
    </row>
    <row r="102" spans="1:13" x14ac:dyDescent="0.25">
      <c r="A102" s="4"/>
      <c r="B102" s="4"/>
      <c r="C102" s="4"/>
      <c r="D102" s="4"/>
      <c r="E102" s="4"/>
      <c r="F102" s="4"/>
      <c r="G102" s="4"/>
      <c r="H102" s="4"/>
      <c r="I102" s="4"/>
      <c r="J102" s="4"/>
      <c r="K102" s="4"/>
      <c r="L102" s="4"/>
      <c r="M102" s="4"/>
    </row>
    <row r="103" spans="1:13" x14ac:dyDescent="0.25">
      <c r="A103" s="4"/>
      <c r="B103" s="4"/>
      <c r="C103" s="4"/>
      <c r="D103" s="4"/>
      <c r="E103" s="4"/>
      <c r="F103" s="4"/>
      <c r="G103" s="4"/>
      <c r="H103" s="4"/>
      <c r="I103" s="4"/>
      <c r="J103" s="4"/>
      <c r="K103" s="4"/>
      <c r="L103" s="4"/>
      <c r="M103" s="4"/>
    </row>
    <row r="104" spans="1:13" x14ac:dyDescent="0.25">
      <c r="A104" s="4"/>
      <c r="B104" s="4"/>
      <c r="C104" s="4"/>
      <c r="D104" s="4"/>
      <c r="E104" s="4"/>
      <c r="F104" s="4"/>
      <c r="G104" s="4"/>
      <c r="H104" s="4"/>
      <c r="I104" s="4"/>
      <c r="J104" s="4"/>
      <c r="K104" s="4"/>
      <c r="L104" s="4"/>
      <c r="M104" s="4"/>
    </row>
    <row r="105" spans="1:13" x14ac:dyDescent="0.25">
      <c r="A105" s="4"/>
      <c r="B105" s="4"/>
      <c r="C105" s="4"/>
      <c r="D105" s="4"/>
      <c r="E105" s="4"/>
      <c r="F105" s="4"/>
      <c r="G105" s="4"/>
      <c r="H105" s="4"/>
      <c r="I105" s="4"/>
      <c r="J105" s="4"/>
      <c r="K105" s="4"/>
      <c r="L105" s="4"/>
      <c r="M105" s="4"/>
    </row>
    <row r="106" spans="1:13" x14ac:dyDescent="0.25">
      <c r="A106" s="4"/>
      <c r="B106" s="4"/>
      <c r="C106" s="4"/>
      <c r="D106" s="4"/>
      <c r="E106" s="4"/>
      <c r="F106" s="4"/>
      <c r="G106" s="4"/>
      <c r="H106" s="4"/>
      <c r="I106" s="4"/>
      <c r="J106" s="4"/>
      <c r="K106" s="4"/>
      <c r="L106" s="4"/>
      <c r="M106" s="4"/>
    </row>
    <row r="107" spans="1:13" x14ac:dyDescent="0.25">
      <c r="A107" s="4"/>
      <c r="B107" s="4"/>
      <c r="C107" s="4"/>
      <c r="D107" s="4"/>
      <c r="E107" s="4"/>
      <c r="F107" s="4"/>
      <c r="G107" s="4"/>
      <c r="H107" s="4"/>
      <c r="I107" s="4"/>
      <c r="J107" s="4"/>
      <c r="K107" s="4"/>
      <c r="L107" s="4"/>
      <c r="M107" s="4"/>
    </row>
    <row r="108" spans="1:13" x14ac:dyDescent="0.25">
      <c r="A108" s="4"/>
      <c r="B108" s="4"/>
      <c r="C108" s="4"/>
      <c r="D108" s="4"/>
      <c r="E108" s="4"/>
      <c r="F108" s="4"/>
      <c r="G108" s="4"/>
      <c r="H108" s="4"/>
      <c r="I108" s="4"/>
      <c r="J108" s="4"/>
      <c r="K108" s="4"/>
      <c r="L108" s="4"/>
      <c r="M108" s="4"/>
    </row>
    <row r="109" spans="1:13" x14ac:dyDescent="0.25">
      <c r="A109" s="4"/>
      <c r="B109" s="4"/>
      <c r="C109" s="4"/>
      <c r="D109" s="4"/>
      <c r="E109" s="4"/>
      <c r="F109" s="4"/>
      <c r="G109" s="4"/>
      <c r="H109" s="4"/>
      <c r="I109" s="4"/>
      <c r="J109" s="4"/>
      <c r="K109" s="4"/>
      <c r="L109" s="4"/>
      <c r="M109" s="4"/>
    </row>
    <row r="110" spans="1:13" x14ac:dyDescent="0.25">
      <c r="A110" s="4"/>
      <c r="B110" s="4"/>
      <c r="C110" s="4"/>
      <c r="D110" s="4"/>
      <c r="E110" s="4"/>
      <c r="F110" s="4"/>
      <c r="G110" s="4"/>
      <c r="H110" s="4"/>
      <c r="I110" s="4"/>
      <c r="J110" s="4"/>
      <c r="K110" s="4"/>
      <c r="L110" s="4"/>
      <c r="M110" s="4"/>
    </row>
    <row r="111" spans="1:13" x14ac:dyDescent="0.25">
      <c r="A111" s="4"/>
      <c r="B111" s="4"/>
      <c r="C111" s="4"/>
      <c r="D111" s="4"/>
      <c r="E111" s="4"/>
      <c r="F111" s="4"/>
      <c r="G111" s="4"/>
      <c r="H111" s="4"/>
      <c r="I111" s="4"/>
      <c r="J111" s="4"/>
      <c r="K111" s="4"/>
      <c r="L111" s="4"/>
      <c r="M111" s="4"/>
    </row>
    <row r="112" spans="1:13" x14ac:dyDescent="0.25">
      <c r="A112" s="4"/>
      <c r="B112" s="4"/>
      <c r="C112" s="4"/>
      <c r="D112" s="4"/>
      <c r="E112" s="4"/>
      <c r="F112" s="4"/>
      <c r="G112" s="4"/>
      <c r="H112" s="4"/>
      <c r="I112" s="4"/>
      <c r="J112" s="4"/>
      <c r="K112" s="4"/>
      <c r="L112" s="4"/>
      <c r="M112" s="4"/>
    </row>
    <row r="113" spans="1:13" x14ac:dyDescent="0.25">
      <c r="A113" s="4"/>
      <c r="B113" s="4"/>
      <c r="C113" s="4"/>
      <c r="D113" s="4"/>
      <c r="E113" s="4"/>
      <c r="F113" s="4"/>
      <c r="G113" s="4"/>
      <c r="H113" s="4"/>
      <c r="I113" s="4"/>
      <c r="J113" s="4"/>
      <c r="K113" s="4"/>
      <c r="L113" s="4"/>
      <c r="M113" s="4"/>
    </row>
    <row r="114" spans="1:13" x14ac:dyDescent="0.25">
      <c r="A114" s="4"/>
      <c r="B114" s="4"/>
      <c r="C114" s="4"/>
      <c r="D114" s="4"/>
      <c r="E114" s="4"/>
      <c r="F114" s="4"/>
      <c r="G114" s="4"/>
      <c r="H114" s="4"/>
      <c r="I114" s="4"/>
      <c r="J114" s="4"/>
      <c r="K114" s="4"/>
      <c r="L114" s="4"/>
      <c r="M114" s="4"/>
    </row>
    <row r="115" spans="1:13" x14ac:dyDescent="0.25">
      <c r="A115" s="4"/>
      <c r="B115" s="4"/>
      <c r="C115" s="4"/>
      <c r="D115" s="4"/>
      <c r="E115" s="4"/>
      <c r="F115" s="4"/>
      <c r="G115" s="4"/>
      <c r="H115" s="4"/>
      <c r="I115" s="4"/>
      <c r="J115" s="4"/>
      <c r="K115" s="4"/>
      <c r="L115" s="4"/>
      <c r="M115" s="4"/>
    </row>
    <row r="116" spans="1:13" x14ac:dyDescent="0.25">
      <c r="A116" s="4"/>
      <c r="B116" s="4"/>
      <c r="C116" s="4"/>
      <c r="D116" s="4"/>
      <c r="E116" s="4"/>
      <c r="F116" s="4"/>
      <c r="G116" s="4"/>
      <c r="H116" s="4"/>
      <c r="I116" s="4"/>
      <c r="J116" s="4"/>
      <c r="K116" s="4"/>
      <c r="L116" s="4"/>
      <c r="M116" s="4"/>
    </row>
    <row r="117" spans="1:13" x14ac:dyDescent="0.25">
      <c r="A117" s="4"/>
      <c r="B117" s="4"/>
      <c r="C117" s="4"/>
      <c r="D117" s="4"/>
      <c r="E117" s="4"/>
      <c r="F117" s="4"/>
      <c r="G117" s="4"/>
      <c r="H117" s="4"/>
      <c r="I117" s="4"/>
      <c r="J117" s="4"/>
      <c r="K117" s="4"/>
      <c r="L117" s="4"/>
      <c r="M117" s="4"/>
    </row>
    <row r="118" spans="1:13" x14ac:dyDescent="0.25">
      <c r="A118" s="4"/>
      <c r="B118" s="4"/>
      <c r="C118" s="4"/>
      <c r="D118" s="4"/>
      <c r="E118" s="4"/>
      <c r="F118" s="4"/>
      <c r="G118" s="4"/>
      <c r="H118" s="4"/>
      <c r="I118" s="4"/>
      <c r="J118" s="4"/>
      <c r="K118" s="4"/>
      <c r="L118" s="4"/>
      <c r="M118" s="4"/>
    </row>
  </sheetData>
  <sheetProtection algorithmName="SHA-512" hashValue="nK/sY7PwCS3GH5D5kTilpMs3CChpNyp5XTaex97kT3wh9v5CK/a+G7BiMLVm+be8unXpaMLMxRbBwOJhZZz38Q==" saltValue="BPQgseHQaE/r7npfLxgg1Q==" spinCount="100000" sheet="1" objects="1" scenarios="1" selectLockedCells="1" selectUnlockedCells="1"/>
  <mergeCells count="2">
    <mergeCell ref="J3:K3"/>
    <mergeCell ref="J4:K4"/>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C1:V48"/>
  <sheetViews>
    <sheetView showGridLines="0" showRowColHeaders="0" topLeftCell="J4" workbookViewId="0">
      <selection activeCell="R34" sqref="R34"/>
    </sheetView>
  </sheetViews>
  <sheetFormatPr defaultColWidth="9.140625" defaultRowHeight="15" x14ac:dyDescent="0.25"/>
  <cols>
    <col min="1" max="2" width="4.7109375" style="6" customWidth="1"/>
    <col min="3" max="9" width="9.140625" style="6"/>
    <col min="10" max="10" width="9.140625" style="52"/>
    <col min="11" max="11" width="4.7109375" style="6" customWidth="1"/>
    <col min="12" max="17" width="14.7109375" style="6" customWidth="1"/>
    <col min="18" max="18" width="14.7109375" style="24" customWidth="1"/>
    <col min="19" max="19" width="9.7109375" style="25" customWidth="1"/>
    <col min="20" max="20" width="4.7109375" style="26" customWidth="1"/>
    <col min="21" max="22" width="20.7109375" style="6" customWidth="1"/>
    <col min="23" max="16384" width="9.140625" style="6"/>
  </cols>
  <sheetData>
    <row r="1" spans="3:22" s="52" customFormat="1" x14ac:dyDescent="0.25">
      <c r="J1" s="51" t="s">
        <v>205</v>
      </c>
      <c r="L1" s="52" t="s">
        <v>236</v>
      </c>
      <c r="M1" s="52" t="s">
        <v>235</v>
      </c>
      <c r="R1" s="54" t="s">
        <v>234</v>
      </c>
      <c r="S1" s="55"/>
      <c r="T1" s="56"/>
    </row>
    <row r="3" spans="3:22" ht="23.25" thickBot="1" x14ac:dyDescent="0.3">
      <c r="C3" s="27" t="s">
        <v>0</v>
      </c>
      <c r="D3" s="27" t="s">
        <v>1</v>
      </c>
      <c r="E3" s="27" t="s">
        <v>2</v>
      </c>
      <c r="F3" s="27" t="s">
        <v>3</v>
      </c>
      <c r="G3" s="27" t="s">
        <v>4</v>
      </c>
      <c r="H3" s="27" t="s">
        <v>177</v>
      </c>
      <c r="K3" s="16"/>
      <c r="L3" s="32" t="s">
        <v>189</v>
      </c>
      <c r="M3" s="8"/>
      <c r="N3" s="8"/>
      <c r="O3" s="8"/>
      <c r="P3" s="8"/>
      <c r="Q3" s="8"/>
      <c r="R3" s="33"/>
      <c r="S3" s="34"/>
      <c r="T3" s="7"/>
      <c r="U3" s="195" t="s">
        <v>239</v>
      </c>
      <c r="V3" s="196"/>
    </row>
    <row r="4" spans="3:22" x14ac:dyDescent="0.25">
      <c r="J4" s="51"/>
      <c r="K4" s="16"/>
      <c r="L4" s="35" t="s">
        <v>203</v>
      </c>
      <c r="M4" s="8"/>
      <c r="N4" s="8"/>
      <c r="O4" s="8"/>
      <c r="P4" s="8"/>
      <c r="Q4" s="8"/>
      <c r="R4" s="33"/>
      <c r="S4" s="34"/>
      <c r="T4" s="7"/>
      <c r="U4" s="197"/>
      <c r="V4" s="198"/>
    </row>
    <row r="5" spans="3:22" x14ac:dyDescent="0.25">
      <c r="J5" s="51"/>
      <c r="K5" s="16"/>
      <c r="L5" s="35" t="s">
        <v>204</v>
      </c>
      <c r="M5" s="8"/>
      <c r="N5" s="8"/>
      <c r="O5" s="8"/>
      <c r="P5" s="8"/>
      <c r="Q5" s="8"/>
      <c r="R5" s="33"/>
      <c r="S5" s="34"/>
      <c r="T5" s="7"/>
      <c r="U5" s="197"/>
      <c r="V5" s="198"/>
    </row>
    <row r="6" spans="3:22" x14ac:dyDescent="0.25">
      <c r="J6" s="51"/>
      <c r="K6" s="16"/>
      <c r="L6" s="98" t="s">
        <v>264</v>
      </c>
      <c r="M6" s="8"/>
      <c r="N6" s="8"/>
      <c r="O6" s="8"/>
      <c r="P6" s="8"/>
      <c r="Q6" s="8"/>
      <c r="R6" s="33"/>
      <c r="S6" s="34"/>
      <c r="T6" s="7"/>
      <c r="U6" s="199"/>
      <c r="V6" s="200"/>
    </row>
    <row r="7" spans="3:22" ht="15.75" thickBot="1" x14ac:dyDescent="0.3">
      <c r="J7" s="51"/>
      <c r="K7" s="16"/>
      <c r="L7" s="35"/>
      <c r="M7" s="8"/>
      <c r="N7" s="8"/>
      <c r="O7" s="8"/>
      <c r="P7" s="8"/>
      <c r="Q7" s="8"/>
      <c r="R7" s="33"/>
      <c r="S7" s="34"/>
      <c r="T7" s="7"/>
      <c r="U7" s="99"/>
      <c r="V7" s="99"/>
    </row>
    <row r="8" spans="3:22" x14ac:dyDescent="0.25">
      <c r="C8" s="6" t="s">
        <v>46</v>
      </c>
      <c r="G8" s="6" t="s">
        <v>49</v>
      </c>
      <c r="J8" s="52" t="s">
        <v>47</v>
      </c>
      <c r="K8" s="16"/>
      <c r="L8" s="16" t="s">
        <v>48</v>
      </c>
      <c r="M8" s="8"/>
      <c r="N8" s="8"/>
      <c r="O8" s="8"/>
      <c r="P8" s="8"/>
      <c r="Q8" s="8"/>
      <c r="R8" s="57"/>
      <c r="S8" s="37"/>
      <c r="T8" s="7"/>
      <c r="U8" s="99"/>
      <c r="V8" s="99"/>
    </row>
    <row r="9" spans="3:22" x14ac:dyDescent="0.25">
      <c r="C9" s="6" t="s">
        <v>46</v>
      </c>
      <c r="E9" s="6" t="s">
        <v>51</v>
      </c>
      <c r="F9" s="6" t="s">
        <v>52</v>
      </c>
      <c r="G9" s="6" t="s">
        <v>8</v>
      </c>
      <c r="J9" s="52" t="s">
        <v>50</v>
      </c>
      <c r="K9" s="16"/>
      <c r="L9" s="38" t="s">
        <v>190</v>
      </c>
      <c r="M9" s="8"/>
      <c r="N9" s="8"/>
      <c r="O9" s="8"/>
      <c r="P9" s="8"/>
      <c r="Q9" s="8"/>
      <c r="R9" s="102"/>
      <c r="S9" s="34"/>
      <c r="T9" s="7"/>
      <c r="U9" s="99"/>
      <c r="V9" s="99"/>
    </row>
    <row r="10" spans="3:22" ht="15.75" thickBot="1" x14ac:dyDescent="0.3">
      <c r="C10" s="6" t="s">
        <v>46</v>
      </c>
      <c r="E10" s="6" t="s">
        <v>54</v>
      </c>
      <c r="F10" s="6" t="s">
        <v>55</v>
      </c>
      <c r="G10" s="6" t="s">
        <v>8</v>
      </c>
      <c r="J10" s="52" t="s">
        <v>53</v>
      </c>
      <c r="K10" s="16"/>
      <c r="L10" s="38" t="s">
        <v>191</v>
      </c>
      <c r="M10" s="8"/>
      <c r="N10" s="8"/>
      <c r="O10" s="8"/>
      <c r="P10" s="8"/>
      <c r="Q10" s="8"/>
      <c r="R10" s="103"/>
      <c r="S10" s="34"/>
      <c r="T10" s="7"/>
      <c r="U10" s="99"/>
      <c r="V10" s="99"/>
    </row>
    <row r="11" spans="3:22" ht="18" customHeight="1" thickBot="1" x14ac:dyDescent="0.3">
      <c r="J11" s="51"/>
      <c r="K11" s="16"/>
      <c r="L11" s="8"/>
      <c r="M11" s="8"/>
      <c r="N11" s="8"/>
      <c r="O11" s="8"/>
      <c r="P11" s="8"/>
      <c r="Q11" s="8"/>
      <c r="R11" s="104"/>
      <c r="S11" s="34"/>
      <c r="T11" s="7"/>
      <c r="U11" s="99"/>
      <c r="V11" s="99"/>
    </row>
    <row r="12" spans="3:22" s="30" customFormat="1" ht="18" customHeight="1" thickBot="1" x14ac:dyDescent="0.3">
      <c r="E12" s="30" t="s">
        <v>57</v>
      </c>
      <c r="F12" s="30" t="s">
        <v>58</v>
      </c>
      <c r="G12" s="30" t="s">
        <v>8</v>
      </c>
      <c r="J12" s="53" t="s">
        <v>56</v>
      </c>
      <c r="K12" s="39"/>
      <c r="L12" s="194" t="s">
        <v>192</v>
      </c>
      <c r="M12" s="194"/>
      <c r="N12" s="194"/>
      <c r="O12" s="194"/>
      <c r="P12" s="194"/>
      <c r="Q12" s="194"/>
      <c r="R12" s="105"/>
      <c r="S12" s="40"/>
      <c r="T12" s="31"/>
      <c r="U12" s="100"/>
      <c r="V12" s="100"/>
    </row>
    <row r="13" spans="3:22" s="30" customFormat="1" ht="18" customHeight="1" thickBot="1" x14ac:dyDescent="0.3">
      <c r="E13" s="30" t="s">
        <v>60</v>
      </c>
      <c r="F13" s="30" t="s">
        <v>61</v>
      </c>
      <c r="G13" s="30" t="s">
        <v>8</v>
      </c>
      <c r="J13" s="53" t="s">
        <v>59</v>
      </c>
      <c r="K13" s="39"/>
      <c r="L13" s="194" t="s">
        <v>262</v>
      </c>
      <c r="M13" s="194"/>
      <c r="N13" s="194"/>
      <c r="O13" s="194"/>
      <c r="P13" s="194"/>
      <c r="Q13" s="194"/>
      <c r="R13" s="106"/>
      <c r="S13" s="40"/>
      <c r="T13" s="31"/>
      <c r="U13" s="100"/>
      <c r="V13" s="100"/>
    </row>
    <row r="14" spans="3:22" s="30" customFormat="1" ht="18" customHeight="1" thickBot="1" x14ac:dyDescent="0.3">
      <c r="E14" s="30" t="s">
        <v>63</v>
      </c>
      <c r="F14" s="30" t="s">
        <v>64</v>
      </c>
      <c r="G14" s="30" t="s">
        <v>8</v>
      </c>
      <c r="J14" s="53" t="s">
        <v>62</v>
      </c>
      <c r="K14" s="39"/>
      <c r="L14" s="194" t="s">
        <v>261</v>
      </c>
      <c r="M14" s="194"/>
      <c r="N14" s="194"/>
      <c r="O14" s="194"/>
      <c r="P14" s="194"/>
      <c r="Q14" s="194"/>
      <c r="R14" s="106"/>
      <c r="S14" s="40"/>
      <c r="T14" s="31"/>
      <c r="U14" s="100"/>
      <c r="V14" s="100"/>
    </row>
    <row r="15" spans="3:22" s="30" customFormat="1" ht="18" customHeight="1" thickBot="1" x14ac:dyDescent="0.3">
      <c r="J15" s="53" t="s">
        <v>263</v>
      </c>
      <c r="K15" s="39"/>
      <c r="L15" s="194" t="s">
        <v>260</v>
      </c>
      <c r="M15" s="194"/>
      <c r="N15" s="194"/>
      <c r="O15" s="194"/>
      <c r="P15" s="194"/>
      <c r="Q15" s="194"/>
      <c r="R15" s="106"/>
      <c r="S15" s="40"/>
      <c r="T15" s="31"/>
      <c r="U15" s="100"/>
      <c r="V15" s="100"/>
    </row>
    <row r="16" spans="3:22" ht="18" customHeight="1" x14ac:dyDescent="0.25">
      <c r="J16" s="51"/>
      <c r="K16" s="16"/>
      <c r="L16" s="41"/>
      <c r="M16" s="8"/>
      <c r="N16" s="8"/>
      <c r="O16" s="8"/>
      <c r="P16" s="8"/>
      <c r="Q16" s="8"/>
      <c r="R16" s="107"/>
      <c r="S16" s="34"/>
      <c r="T16" s="7"/>
      <c r="U16" s="99"/>
      <c r="V16" s="99"/>
    </row>
    <row r="17" spans="3:22" ht="19.5" x14ac:dyDescent="0.25">
      <c r="J17" s="51"/>
      <c r="K17" s="16"/>
      <c r="L17" s="16"/>
      <c r="M17" s="42" t="s">
        <v>179</v>
      </c>
      <c r="N17" s="8"/>
      <c r="O17" s="8"/>
      <c r="P17" s="8"/>
      <c r="Q17" s="8"/>
      <c r="R17" s="107"/>
      <c r="S17" s="34"/>
      <c r="T17" s="7"/>
      <c r="U17" s="99"/>
      <c r="V17" s="99"/>
    </row>
    <row r="18" spans="3:22" ht="8.1" customHeight="1" x14ac:dyDescent="0.25">
      <c r="J18" s="51"/>
      <c r="K18" s="16"/>
      <c r="L18" s="16"/>
      <c r="M18" s="41"/>
      <c r="N18" s="8"/>
      <c r="O18" s="8"/>
      <c r="P18" s="8"/>
      <c r="Q18" s="8"/>
      <c r="R18" s="107"/>
      <c r="S18" s="34"/>
      <c r="T18" s="7"/>
      <c r="U18" s="99"/>
      <c r="V18" s="99"/>
    </row>
    <row r="19" spans="3:22" ht="16.5" thickBot="1" x14ac:dyDescent="0.3">
      <c r="J19" s="51"/>
      <c r="K19" s="16"/>
      <c r="L19" s="16"/>
      <c r="M19" s="43" t="s">
        <v>65</v>
      </c>
      <c r="N19" s="8"/>
      <c r="O19" s="8"/>
      <c r="P19" s="8"/>
      <c r="Q19" s="8"/>
      <c r="R19" s="104"/>
      <c r="S19" s="34"/>
      <c r="T19" s="7"/>
      <c r="U19" s="99"/>
      <c r="V19" s="99"/>
    </row>
    <row r="20" spans="3:22" x14ac:dyDescent="0.25">
      <c r="C20" s="6" t="s">
        <v>65</v>
      </c>
      <c r="E20" s="6" t="s">
        <v>67</v>
      </c>
      <c r="F20" s="6" t="s">
        <v>68</v>
      </c>
      <c r="G20" s="6" t="s">
        <v>8</v>
      </c>
      <c r="J20" s="52" t="s">
        <v>66</v>
      </c>
      <c r="K20" s="16"/>
      <c r="L20" s="16"/>
      <c r="M20" s="44" t="s">
        <v>67</v>
      </c>
      <c r="N20" s="8"/>
      <c r="O20" s="8"/>
      <c r="P20" s="8"/>
      <c r="Q20" s="8"/>
      <c r="R20" s="108"/>
      <c r="S20" s="34"/>
      <c r="T20" s="7"/>
      <c r="U20" s="99"/>
      <c r="V20" s="99"/>
    </row>
    <row r="21" spans="3:22" x14ac:dyDescent="0.25">
      <c r="C21" s="6" t="s">
        <v>65</v>
      </c>
      <c r="E21" s="6" t="s">
        <v>70</v>
      </c>
      <c r="F21" s="6" t="s">
        <v>71</v>
      </c>
      <c r="G21" s="6" t="s">
        <v>8</v>
      </c>
      <c r="J21" s="52" t="s">
        <v>69</v>
      </c>
      <c r="K21" s="16"/>
      <c r="L21" s="16"/>
      <c r="M21" s="44" t="s">
        <v>70</v>
      </c>
      <c r="N21" s="8"/>
      <c r="O21" s="8"/>
      <c r="P21" s="8"/>
      <c r="Q21" s="8"/>
      <c r="R21" s="102"/>
      <c r="S21" s="34"/>
      <c r="T21" s="7"/>
      <c r="U21" s="99"/>
      <c r="V21" s="99"/>
    </row>
    <row r="22" spans="3:22" x14ac:dyDescent="0.25">
      <c r="C22" s="6" t="s">
        <v>65</v>
      </c>
      <c r="E22" s="6" t="s">
        <v>73</v>
      </c>
      <c r="F22" s="6" t="s">
        <v>74</v>
      </c>
      <c r="G22" s="6" t="s">
        <v>8</v>
      </c>
      <c r="J22" s="52" t="s">
        <v>72</v>
      </c>
      <c r="K22" s="16"/>
      <c r="L22" s="16"/>
      <c r="M22" s="44" t="s">
        <v>73</v>
      </c>
      <c r="N22" s="8"/>
      <c r="O22" s="8"/>
      <c r="P22" s="8"/>
      <c r="Q22" s="8"/>
      <c r="R22" s="102"/>
      <c r="S22" s="34"/>
      <c r="T22" s="7"/>
      <c r="U22" s="99"/>
      <c r="V22" s="99"/>
    </row>
    <row r="23" spans="3:22" ht="15.75" thickBot="1" x14ac:dyDescent="0.3">
      <c r="C23" s="6" t="s">
        <v>65</v>
      </c>
      <c r="E23" s="6" t="s">
        <v>76</v>
      </c>
      <c r="F23" s="6" t="s">
        <v>77</v>
      </c>
      <c r="G23" s="6" t="s">
        <v>8</v>
      </c>
      <c r="J23" s="52" t="s">
        <v>75</v>
      </c>
      <c r="K23" s="16"/>
      <c r="L23" s="16"/>
      <c r="M23" s="44" t="s">
        <v>76</v>
      </c>
      <c r="N23" s="8"/>
      <c r="O23" s="8"/>
      <c r="P23" s="8"/>
      <c r="Q23" s="8"/>
      <c r="R23" s="103"/>
      <c r="S23" s="34"/>
      <c r="T23" s="7"/>
      <c r="U23" s="99"/>
      <c r="V23" s="99"/>
    </row>
    <row r="24" spans="3:22" ht="20.100000000000001" customHeight="1" x14ac:dyDescent="0.25">
      <c r="J24" s="51" t="s">
        <v>206</v>
      </c>
      <c r="K24" s="16"/>
      <c r="L24" s="16"/>
      <c r="M24" s="45" t="s">
        <v>180</v>
      </c>
      <c r="N24" s="8"/>
      <c r="O24" s="8"/>
      <c r="P24" s="8"/>
      <c r="Q24" s="8"/>
      <c r="R24" s="109">
        <f>SUM(R20:R23)</f>
        <v>0</v>
      </c>
      <c r="S24" s="46"/>
      <c r="T24" s="7"/>
      <c r="U24" s="99"/>
      <c r="V24" s="99"/>
    </row>
    <row r="25" spans="3:22" ht="8.1" customHeight="1" thickBot="1" x14ac:dyDescent="0.3">
      <c r="J25" s="51"/>
      <c r="K25" s="16"/>
      <c r="L25" s="16"/>
      <c r="M25" s="41"/>
      <c r="N25" s="8"/>
      <c r="O25" s="8"/>
      <c r="P25" s="8"/>
      <c r="Q25" s="8"/>
      <c r="R25" s="107"/>
      <c r="S25" s="34"/>
      <c r="T25" s="7"/>
      <c r="U25" s="99"/>
      <c r="V25" s="99"/>
    </row>
    <row r="26" spans="3:22" ht="15.75" thickBot="1" x14ac:dyDescent="0.3">
      <c r="C26" s="6" t="s">
        <v>65</v>
      </c>
      <c r="E26" s="6" t="s">
        <v>79</v>
      </c>
      <c r="F26" s="6" t="s">
        <v>80</v>
      </c>
      <c r="G26" s="6" t="s">
        <v>8</v>
      </c>
      <c r="J26" s="52" t="s">
        <v>78</v>
      </c>
      <c r="K26" s="16"/>
      <c r="L26" s="16"/>
      <c r="M26" s="47" t="s">
        <v>193</v>
      </c>
      <c r="N26" s="8"/>
      <c r="O26" s="8"/>
      <c r="P26" s="8"/>
      <c r="Q26" s="8"/>
      <c r="R26" s="110"/>
      <c r="S26" s="34"/>
      <c r="T26" s="7"/>
      <c r="U26" s="99"/>
      <c r="V26" s="99"/>
    </row>
    <row r="27" spans="3:22" ht="24.95" customHeight="1" x14ac:dyDescent="0.25">
      <c r="J27" s="51" t="s">
        <v>207</v>
      </c>
      <c r="K27" s="16"/>
      <c r="L27" s="16"/>
      <c r="M27" s="48" t="s">
        <v>181</v>
      </c>
      <c r="N27" s="8"/>
      <c r="O27" s="8"/>
      <c r="P27" s="8"/>
      <c r="Q27" s="8"/>
      <c r="R27" s="109">
        <f>R24+R26</f>
        <v>0</v>
      </c>
      <c r="S27" s="8"/>
      <c r="T27" s="7"/>
      <c r="U27" s="99"/>
      <c r="V27" s="99"/>
    </row>
    <row r="28" spans="3:22" ht="25.5" customHeight="1" x14ac:dyDescent="0.25">
      <c r="J28" s="51"/>
      <c r="K28" s="16"/>
      <c r="L28" s="16"/>
      <c r="M28" s="8"/>
      <c r="N28" s="8"/>
      <c r="O28" s="8"/>
      <c r="P28" s="16"/>
      <c r="Q28" s="8"/>
      <c r="R28" s="111" t="str">
        <f>IF(R$27=R$44," ","check -- does not = liabilities + owners equity")</f>
        <v xml:space="preserve"> </v>
      </c>
      <c r="S28" s="34"/>
      <c r="T28" s="7"/>
      <c r="U28" s="99"/>
      <c r="V28" s="99"/>
    </row>
    <row r="29" spans="3:22" ht="19.5" x14ac:dyDescent="0.25">
      <c r="J29" s="51"/>
      <c r="K29" s="16"/>
      <c r="L29" s="16"/>
      <c r="M29" s="42" t="s">
        <v>81</v>
      </c>
      <c r="N29" s="8"/>
      <c r="O29" s="8"/>
      <c r="P29" s="8"/>
      <c r="Q29" s="8"/>
      <c r="R29" s="107"/>
      <c r="S29" s="34"/>
      <c r="T29" s="7"/>
      <c r="U29" s="99"/>
      <c r="V29" s="99"/>
    </row>
    <row r="30" spans="3:22" ht="8.1" customHeight="1" x14ac:dyDescent="0.25">
      <c r="J30" s="51"/>
      <c r="K30" s="16"/>
      <c r="L30" s="16"/>
      <c r="M30" s="41"/>
      <c r="N30" s="8"/>
      <c r="O30" s="8"/>
      <c r="P30" s="8"/>
      <c r="Q30" s="8"/>
      <c r="R30" s="107"/>
      <c r="S30" s="34"/>
      <c r="T30" s="7"/>
      <c r="U30" s="99"/>
      <c r="V30" s="99"/>
    </row>
    <row r="31" spans="3:22" ht="16.5" thickBot="1" x14ac:dyDescent="0.3">
      <c r="J31" s="51"/>
      <c r="K31" s="16"/>
      <c r="L31" s="16"/>
      <c r="M31" s="49" t="s">
        <v>182</v>
      </c>
      <c r="N31" s="8"/>
      <c r="O31" s="8"/>
      <c r="P31" s="8"/>
      <c r="Q31" s="8"/>
      <c r="R31" s="112"/>
      <c r="S31" s="34"/>
      <c r="T31" s="7"/>
      <c r="U31" s="99"/>
      <c r="V31" s="99"/>
    </row>
    <row r="32" spans="3:22" x14ac:dyDescent="0.25">
      <c r="C32" s="6" t="s">
        <v>81</v>
      </c>
      <c r="D32" s="6" t="s">
        <v>82</v>
      </c>
      <c r="E32" s="6" t="s">
        <v>83</v>
      </c>
      <c r="F32" s="6" t="s">
        <v>84</v>
      </c>
      <c r="G32" s="6" t="s">
        <v>8</v>
      </c>
      <c r="J32" s="52" t="s">
        <v>82</v>
      </c>
      <c r="K32" s="16"/>
      <c r="L32" s="16"/>
      <c r="M32" s="44" t="s">
        <v>194</v>
      </c>
      <c r="N32" s="8"/>
      <c r="O32" s="8"/>
      <c r="P32" s="8"/>
      <c r="Q32" s="8"/>
      <c r="R32" s="113"/>
      <c r="S32" s="34"/>
      <c r="T32" s="7"/>
      <c r="U32" s="99"/>
      <c r="V32" s="99"/>
    </row>
    <row r="33" spans="3:22" x14ac:dyDescent="0.25">
      <c r="C33" s="6" t="s">
        <v>81</v>
      </c>
      <c r="D33" s="6" t="s">
        <v>85</v>
      </c>
      <c r="E33" s="6" t="s">
        <v>86</v>
      </c>
      <c r="F33" s="6" t="s">
        <v>87</v>
      </c>
      <c r="G33" s="6" t="s">
        <v>8</v>
      </c>
      <c r="J33" s="52" t="s">
        <v>85</v>
      </c>
      <c r="K33" s="16"/>
      <c r="L33" s="16"/>
      <c r="M33" s="44" t="s">
        <v>208</v>
      </c>
      <c r="N33" s="8"/>
      <c r="O33" s="8"/>
      <c r="P33" s="8"/>
      <c r="Q33" s="8"/>
      <c r="R33" s="114"/>
      <c r="S33" s="34"/>
      <c r="T33" s="7"/>
      <c r="U33" s="99"/>
      <c r="V33" s="99"/>
    </row>
    <row r="34" spans="3:22" ht="15.75" thickBot="1" x14ac:dyDescent="0.3">
      <c r="C34" s="6" t="s">
        <v>81</v>
      </c>
      <c r="D34" s="6" t="s">
        <v>88</v>
      </c>
      <c r="E34" s="6" t="s">
        <v>89</v>
      </c>
      <c r="F34" s="6" t="s">
        <v>90</v>
      </c>
      <c r="G34" s="6" t="s">
        <v>8</v>
      </c>
      <c r="J34" s="52" t="s">
        <v>88</v>
      </c>
      <c r="K34" s="16"/>
      <c r="L34" s="16"/>
      <c r="M34" s="44" t="s">
        <v>211</v>
      </c>
      <c r="N34" s="8"/>
      <c r="O34" s="8"/>
      <c r="P34" s="8"/>
      <c r="Q34" s="8"/>
      <c r="R34" s="115"/>
      <c r="S34" s="34"/>
      <c r="T34" s="7"/>
      <c r="U34" s="99"/>
      <c r="V34" s="99"/>
    </row>
    <row r="35" spans="3:22" ht="20.100000000000001" customHeight="1" x14ac:dyDescent="0.25">
      <c r="J35" s="51" t="s">
        <v>209</v>
      </c>
      <c r="K35" s="16"/>
      <c r="L35" s="16"/>
      <c r="M35" s="45" t="s">
        <v>183</v>
      </c>
      <c r="N35" s="8"/>
      <c r="O35" s="8"/>
      <c r="P35" s="8"/>
      <c r="Q35" s="8"/>
      <c r="R35" s="109">
        <f>SUM(R32:R34)</f>
        <v>0</v>
      </c>
      <c r="S35" s="46"/>
      <c r="T35" s="7"/>
      <c r="U35" s="99"/>
      <c r="V35" s="99"/>
    </row>
    <row r="36" spans="3:22" ht="9.75" customHeight="1" x14ac:dyDescent="0.25">
      <c r="J36" s="51"/>
      <c r="K36" s="16"/>
      <c r="L36" s="16"/>
      <c r="M36" s="41"/>
      <c r="N36" s="8"/>
      <c r="O36" s="8"/>
      <c r="P36" s="8"/>
      <c r="Q36" s="8"/>
      <c r="R36" s="107"/>
      <c r="S36" s="34"/>
      <c r="T36" s="7"/>
      <c r="U36" s="99"/>
      <c r="V36" s="99"/>
    </row>
    <row r="37" spans="3:22" ht="16.5" thickBot="1" x14ac:dyDescent="0.3">
      <c r="J37" s="51"/>
      <c r="K37" s="16"/>
      <c r="L37" s="16"/>
      <c r="M37" s="43" t="s">
        <v>184</v>
      </c>
      <c r="N37" s="8"/>
      <c r="O37" s="8"/>
      <c r="P37" s="8"/>
      <c r="Q37" s="8"/>
      <c r="R37" s="104"/>
      <c r="S37" s="34"/>
      <c r="T37" s="7"/>
      <c r="U37" s="99"/>
      <c r="V37" s="99"/>
    </row>
    <row r="38" spans="3:22" ht="15.75" thickBot="1" x14ac:dyDescent="0.3">
      <c r="C38" s="6" t="s">
        <v>81</v>
      </c>
      <c r="D38" s="6" t="s">
        <v>91</v>
      </c>
      <c r="E38" s="6" t="s">
        <v>92</v>
      </c>
      <c r="F38" s="6" t="s">
        <v>93</v>
      </c>
      <c r="G38" s="6" t="s">
        <v>8</v>
      </c>
      <c r="J38" s="52" t="s">
        <v>91</v>
      </c>
      <c r="K38" s="16"/>
      <c r="L38" s="16"/>
      <c r="M38" s="44" t="s">
        <v>195</v>
      </c>
      <c r="N38" s="8"/>
      <c r="O38" s="8"/>
      <c r="P38" s="8"/>
      <c r="Q38" s="8"/>
      <c r="R38" s="116"/>
      <c r="S38" s="34"/>
      <c r="T38" s="7"/>
      <c r="U38" s="99"/>
      <c r="V38" s="99"/>
    </row>
    <row r="39" spans="3:22" ht="15.75" thickBot="1" x14ac:dyDescent="0.3">
      <c r="K39" s="16"/>
      <c r="L39" s="16"/>
      <c r="M39" s="44"/>
      <c r="N39" s="8"/>
      <c r="O39" s="8"/>
      <c r="P39" s="8"/>
      <c r="Q39" s="8"/>
      <c r="R39" s="117"/>
      <c r="S39" s="34"/>
      <c r="T39" s="7"/>
      <c r="U39" s="99"/>
      <c r="V39" s="99"/>
    </row>
    <row r="40" spans="3:22" ht="15.75" thickBot="1" x14ac:dyDescent="0.3">
      <c r="C40" s="6" t="s">
        <v>81</v>
      </c>
      <c r="D40" s="6" t="s">
        <v>94</v>
      </c>
      <c r="E40" s="6" t="s">
        <v>95</v>
      </c>
      <c r="F40" s="6" t="s">
        <v>96</v>
      </c>
      <c r="G40" s="6" t="s">
        <v>8</v>
      </c>
      <c r="J40" s="52" t="s">
        <v>94</v>
      </c>
      <c r="K40" s="16"/>
      <c r="L40" s="16"/>
      <c r="M40" s="44" t="s">
        <v>196</v>
      </c>
      <c r="N40" s="8"/>
      <c r="O40" s="8"/>
      <c r="P40" s="8"/>
      <c r="Q40" s="8"/>
      <c r="R40" s="103"/>
      <c r="S40" s="34"/>
      <c r="T40" s="7"/>
      <c r="U40" s="99"/>
      <c r="V40" s="99"/>
    </row>
    <row r="41" spans="3:22" ht="15.75" thickBot="1" x14ac:dyDescent="0.3">
      <c r="J41" s="51"/>
      <c r="K41" s="16"/>
      <c r="L41" s="16"/>
      <c r="M41" s="47"/>
      <c r="N41" s="8"/>
      <c r="O41" s="8"/>
      <c r="P41" s="8"/>
      <c r="Q41" s="8"/>
      <c r="R41" s="118"/>
      <c r="S41" s="34"/>
      <c r="T41" s="7"/>
      <c r="U41" s="99"/>
      <c r="V41" s="99"/>
    </row>
    <row r="42" spans="3:22" ht="15.75" thickBot="1" x14ac:dyDescent="0.3">
      <c r="C42" s="6" t="s">
        <v>81</v>
      </c>
      <c r="D42" s="6" t="s">
        <v>97</v>
      </c>
      <c r="E42" s="6" t="s">
        <v>98</v>
      </c>
      <c r="G42" s="6" t="s">
        <v>8</v>
      </c>
      <c r="J42" s="51" t="s">
        <v>97</v>
      </c>
      <c r="K42" s="16"/>
      <c r="L42" s="16"/>
      <c r="M42" s="44" t="s">
        <v>197</v>
      </c>
      <c r="N42" s="8"/>
      <c r="O42" s="8"/>
      <c r="P42" s="8"/>
      <c r="Q42" s="8"/>
      <c r="R42" s="110"/>
      <c r="S42" s="46"/>
      <c r="T42" s="7"/>
      <c r="U42" s="99"/>
      <c r="V42" s="99"/>
    </row>
    <row r="43" spans="3:22" ht="19.5" x14ac:dyDescent="0.25">
      <c r="J43" s="51"/>
      <c r="K43" s="16"/>
      <c r="L43" s="16"/>
      <c r="M43" s="42"/>
      <c r="N43" s="8"/>
      <c r="O43" s="8"/>
      <c r="P43" s="8"/>
      <c r="Q43" s="8"/>
      <c r="R43" s="107"/>
      <c r="S43" s="34"/>
      <c r="T43" s="7"/>
      <c r="U43" s="99"/>
      <c r="V43" s="99"/>
    </row>
    <row r="44" spans="3:22" ht="18" x14ac:dyDescent="0.25">
      <c r="J44" s="51" t="s">
        <v>210</v>
      </c>
      <c r="K44" s="16"/>
      <c r="L44" s="16"/>
      <c r="M44" s="48" t="s">
        <v>81</v>
      </c>
      <c r="N44" s="8"/>
      <c r="O44" s="8"/>
      <c r="P44" s="8"/>
      <c r="Q44" s="8"/>
      <c r="R44" s="119">
        <f>R42+R40+R38+R35</f>
        <v>0</v>
      </c>
      <c r="S44" s="8"/>
      <c r="T44" s="7"/>
      <c r="U44" s="99"/>
      <c r="V44" s="99"/>
    </row>
    <row r="45" spans="3:22" x14ac:dyDescent="0.25">
      <c r="J45" s="51"/>
      <c r="K45" s="16"/>
      <c r="L45" s="8"/>
      <c r="M45" s="8"/>
      <c r="N45" s="8"/>
      <c r="O45" s="8"/>
      <c r="P45" s="8"/>
      <c r="Q45" s="8"/>
      <c r="R45" s="46" t="str">
        <f>IF(R$27=R$44," ","check -- does not = total assets")</f>
        <v xml:space="preserve"> </v>
      </c>
      <c r="S45" s="34"/>
      <c r="T45" s="7"/>
      <c r="U45" s="99"/>
      <c r="V45" s="99"/>
    </row>
    <row r="46" spans="3:22" x14ac:dyDescent="0.25">
      <c r="J46" s="51"/>
      <c r="L46" s="4"/>
      <c r="M46" s="4"/>
      <c r="N46" s="4"/>
      <c r="O46" s="4"/>
      <c r="P46" s="4"/>
      <c r="Q46" s="4"/>
      <c r="R46" s="28"/>
      <c r="S46" s="29"/>
      <c r="T46" s="7"/>
      <c r="U46" s="4"/>
      <c r="V46" s="4"/>
    </row>
    <row r="47" spans="3:22" x14ac:dyDescent="0.25">
      <c r="J47" s="51"/>
      <c r="L47" s="4"/>
      <c r="M47" s="4"/>
      <c r="N47" s="4"/>
      <c r="O47" s="4"/>
      <c r="P47" s="4"/>
      <c r="Q47" s="4"/>
      <c r="R47" s="28"/>
      <c r="S47" s="29"/>
      <c r="T47" s="7"/>
      <c r="U47" s="4"/>
      <c r="V47" s="4"/>
    </row>
    <row r="48" spans="3:22" x14ac:dyDescent="0.25">
      <c r="J48" s="51"/>
      <c r="L48" s="4"/>
      <c r="M48" s="4"/>
      <c r="N48" s="4"/>
      <c r="O48" s="4"/>
      <c r="P48" s="4"/>
      <c r="Q48" s="4"/>
      <c r="R48" s="28"/>
      <c r="S48" s="29"/>
      <c r="T48" s="7"/>
      <c r="U48" s="4"/>
      <c r="V48" s="4"/>
    </row>
  </sheetData>
  <sheetProtection algorithmName="SHA-512" hashValue="jYfNo0aA4J/gBU601drxPIjiXVfy6N9rSF5KggkYxOJSfrtSFnqvF2zRmbGOtv6vCk3Sjjmk6ThoXk07WILiQw==" saltValue="TEGqQQUMbHXW9zsiiWS+iQ==" spinCount="100000" sheet="1" objects="1" scenarios="1" selectLockedCells="1"/>
  <mergeCells count="5">
    <mergeCell ref="L12:Q12"/>
    <mergeCell ref="L13:Q13"/>
    <mergeCell ref="L14:Q14"/>
    <mergeCell ref="U3:V6"/>
    <mergeCell ref="L15:Q15"/>
  </mergeCells>
  <dataValidations count="1">
    <dataValidation type="custom" allowBlank="1" showInputMessage="1" showErrorMessage="1" sqref="R9:R10 R42 R20:R23 R26 R32:R34 R38 R40 R12:R15">
      <formula1>ISNUMBER(R9)</formula1>
    </dataValidation>
  </dataValidations>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phocas!$N$2:$N$4</xm:f>
          </x14:formula1>
          <xm:sqref>R8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C1:V59"/>
  <sheetViews>
    <sheetView showGridLines="0" showRowColHeaders="0" topLeftCell="J1" zoomScaleNormal="100" workbookViewId="0">
      <selection activeCell="R57" sqref="R57"/>
    </sheetView>
  </sheetViews>
  <sheetFormatPr defaultColWidth="9.140625" defaultRowHeight="15" x14ac:dyDescent="0.25"/>
  <cols>
    <col min="1" max="2" width="4.7109375" style="6" customWidth="1"/>
    <col min="3" max="8" width="9.140625" style="6"/>
    <col min="9" max="9" width="9.140625" style="94"/>
    <col min="10" max="10" width="9.140625" style="52"/>
    <col min="11" max="11" width="4.7109375" style="6" customWidth="1"/>
    <col min="12" max="17" width="14.7109375" style="6" customWidth="1"/>
    <col min="18" max="18" width="14.7109375" style="24" customWidth="1"/>
    <col min="19" max="19" width="9.140625" style="25"/>
    <col min="20" max="20" width="9.140625" style="26"/>
    <col min="21" max="22" width="20.7109375" style="6" customWidth="1"/>
    <col min="23" max="16384" width="9.140625" style="6"/>
  </cols>
  <sheetData>
    <row r="1" spans="3:22" s="52" customFormat="1" x14ac:dyDescent="0.25">
      <c r="I1" s="93"/>
      <c r="J1" s="51" t="s">
        <v>205</v>
      </c>
      <c r="L1" s="52" t="s">
        <v>235</v>
      </c>
      <c r="R1" s="54" t="s">
        <v>234</v>
      </c>
      <c r="S1" s="55"/>
      <c r="T1" s="56"/>
    </row>
    <row r="3" spans="3:22" ht="23.25" thickBot="1" x14ac:dyDescent="0.3">
      <c r="C3" s="27" t="s">
        <v>0</v>
      </c>
      <c r="D3" s="27" t="s">
        <v>1</v>
      </c>
      <c r="E3" s="27" t="s">
        <v>2</v>
      </c>
      <c r="F3" s="27" t="s">
        <v>3</v>
      </c>
      <c r="G3" s="27" t="s">
        <v>4</v>
      </c>
      <c r="H3" s="27" t="s">
        <v>177</v>
      </c>
      <c r="K3" s="16"/>
      <c r="L3" s="32" t="s">
        <v>185</v>
      </c>
      <c r="M3" s="8"/>
      <c r="N3" s="8"/>
      <c r="O3" s="8"/>
      <c r="P3" s="8"/>
      <c r="Q3" s="8"/>
      <c r="R3" s="33"/>
      <c r="S3" s="34"/>
      <c r="T3" s="7"/>
      <c r="U3" s="195" t="s">
        <v>239</v>
      </c>
      <c r="V3" s="196"/>
    </row>
    <row r="4" spans="3:22" x14ac:dyDescent="0.25">
      <c r="I4" s="93"/>
      <c r="J4" s="51"/>
      <c r="K4" s="16"/>
      <c r="L4" s="16"/>
      <c r="M4" s="8"/>
      <c r="N4" s="8"/>
      <c r="O4" s="8"/>
      <c r="P4" s="8"/>
      <c r="Q4" s="8"/>
      <c r="R4" s="33"/>
      <c r="S4" s="34"/>
      <c r="T4" s="7"/>
      <c r="U4" s="197"/>
      <c r="V4" s="198"/>
    </row>
    <row r="5" spans="3:22" x14ac:dyDescent="0.25">
      <c r="I5" s="93"/>
      <c r="J5" s="51"/>
      <c r="K5" s="16"/>
      <c r="L5" s="35" t="s">
        <v>203</v>
      </c>
      <c r="M5" s="8"/>
      <c r="N5" s="8"/>
      <c r="O5" s="8"/>
      <c r="P5" s="8"/>
      <c r="Q5" s="8"/>
      <c r="R5" s="33"/>
      <c r="S5" s="34"/>
      <c r="T5" s="7"/>
      <c r="U5" s="197"/>
      <c r="V5" s="198"/>
    </row>
    <row r="6" spans="3:22" x14ac:dyDescent="0.25">
      <c r="I6" s="93"/>
      <c r="J6" s="51"/>
      <c r="K6" s="16"/>
      <c r="L6" s="35" t="s">
        <v>204</v>
      </c>
      <c r="M6" s="8"/>
      <c r="N6" s="8"/>
      <c r="O6" s="8"/>
      <c r="P6" s="8"/>
      <c r="Q6" s="8"/>
      <c r="R6" s="33"/>
      <c r="S6" s="34"/>
      <c r="T6" s="7"/>
      <c r="U6" s="199"/>
      <c r="V6" s="200"/>
    </row>
    <row r="7" spans="3:22" x14ac:dyDescent="0.25">
      <c r="I7" s="93"/>
      <c r="J7" s="51"/>
      <c r="K7" s="16"/>
      <c r="L7" s="36" t="s">
        <v>264</v>
      </c>
      <c r="M7" s="8"/>
      <c r="N7" s="8"/>
      <c r="O7" s="8"/>
      <c r="P7" s="8"/>
      <c r="Q7" s="8"/>
      <c r="R7" s="33"/>
      <c r="S7" s="34"/>
      <c r="T7" s="7"/>
      <c r="U7" s="99"/>
      <c r="V7" s="99"/>
    </row>
    <row r="8" spans="3:22" ht="13.5" customHeight="1" thickBot="1" x14ac:dyDescent="0.3">
      <c r="I8" s="93"/>
      <c r="J8" s="51"/>
      <c r="K8" s="16"/>
      <c r="L8" s="41"/>
      <c r="M8" s="8"/>
      <c r="N8" s="8"/>
      <c r="O8" s="8"/>
      <c r="P8" s="8"/>
      <c r="Q8" s="8"/>
      <c r="R8" s="50"/>
      <c r="S8" s="34"/>
      <c r="T8" s="7"/>
      <c r="U8" s="99"/>
      <c r="V8" s="99"/>
    </row>
    <row r="9" spans="3:22" ht="24.95" customHeight="1" thickBot="1" x14ac:dyDescent="0.3">
      <c r="C9" s="6" t="s">
        <v>99</v>
      </c>
      <c r="D9" s="6" t="s">
        <v>100</v>
      </c>
      <c r="E9" s="6" t="s">
        <v>101</v>
      </c>
      <c r="F9" s="6" t="s">
        <v>102</v>
      </c>
      <c r="G9" s="6" t="s">
        <v>8</v>
      </c>
      <c r="J9" s="52" t="s">
        <v>100</v>
      </c>
      <c r="K9" s="16"/>
      <c r="L9" s="43" t="s">
        <v>101</v>
      </c>
      <c r="M9" s="48"/>
      <c r="N9" s="8"/>
      <c r="O9" s="8"/>
      <c r="P9" s="8"/>
      <c r="Q9" s="8"/>
      <c r="R9" s="59"/>
      <c r="S9" s="46"/>
      <c r="T9" s="7"/>
      <c r="U9" s="99"/>
      <c r="V9" s="99"/>
    </row>
    <row r="10" spans="3:22" ht="8.1" customHeight="1" thickBot="1" x14ac:dyDescent="0.3">
      <c r="I10" s="93"/>
      <c r="J10" s="51"/>
      <c r="K10" s="16"/>
      <c r="L10" s="41"/>
      <c r="M10" s="8"/>
      <c r="N10" s="8"/>
      <c r="O10" s="8"/>
      <c r="P10" s="8"/>
      <c r="Q10" s="8"/>
      <c r="R10" s="50"/>
      <c r="S10" s="34"/>
      <c r="T10" s="7"/>
      <c r="U10" s="99"/>
      <c r="V10" s="99"/>
    </row>
    <row r="11" spans="3:22" ht="24.95" customHeight="1" thickBot="1" x14ac:dyDescent="0.3">
      <c r="C11" s="6" t="s">
        <v>99</v>
      </c>
      <c r="D11" s="6" t="s">
        <v>103</v>
      </c>
      <c r="E11" s="6" t="s">
        <v>104</v>
      </c>
      <c r="F11" s="6" t="s">
        <v>105</v>
      </c>
      <c r="G11" s="6" t="s">
        <v>8</v>
      </c>
      <c r="J11" s="52" t="s">
        <v>103</v>
      </c>
      <c r="K11" s="16"/>
      <c r="L11" s="43" t="s">
        <v>104</v>
      </c>
      <c r="M11" s="48"/>
      <c r="N11" s="8"/>
      <c r="O11" s="8"/>
      <c r="P11" s="8"/>
      <c r="Q11" s="8"/>
      <c r="R11" s="139"/>
      <c r="S11" s="46"/>
      <c r="T11" s="7"/>
      <c r="U11" s="99"/>
      <c r="V11" s="99"/>
    </row>
    <row r="12" spans="3:22" ht="24.95" customHeight="1" thickTop="1" x14ac:dyDescent="0.25">
      <c r="K12" s="16"/>
      <c r="L12" s="43" t="s">
        <v>266</v>
      </c>
      <c r="M12" s="48"/>
      <c r="N12" s="8"/>
      <c r="O12" s="8"/>
      <c r="P12" s="8"/>
      <c r="Q12" s="8"/>
      <c r="R12" s="142">
        <f>R9-R11</f>
        <v>0</v>
      </c>
      <c r="S12" s="46"/>
      <c r="T12" s="7"/>
      <c r="U12" s="99"/>
      <c r="V12" s="99"/>
    </row>
    <row r="13" spans="3:22" ht="24.95" customHeight="1" x14ac:dyDescent="0.25">
      <c r="K13" s="16"/>
      <c r="L13" s="43"/>
      <c r="M13" s="48"/>
      <c r="N13" s="8"/>
      <c r="O13" s="8"/>
      <c r="P13" s="8"/>
      <c r="Q13" s="63" t="s">
        <v>225</v>
      </c>
      <c r="R13" s="140" t="e">
        <f>R12/R9</f>
        <v>#DIV/0!</v>
      </c>
      <c r="S13" s="46"/>
      <c r="T13" s="7"/>
      <c r="U13" s="99"/>
      <c r="V13" s="99"/>
    </row>
    <row r="14" spans="3:22" ht="15.75" customHeight="1" x14ac:dyDescent="0.25">
      <c r="I14" s="93"/>
      <c r="J14" s="51"/>
      <c r="K14" s="16"/>
      <c r="L14" s="41"/>
      <c r="M14" s="8"/>
      <c r="N14" s="8"/>
      <c r="O14" s="8"/>
      <c r="P14" s="8"/>
      <c r="Q14" s="8"/>
      <c r="R14" s="50"/>
      <c r="S14" s="34"/>
      <c r="T14" s="7"/>
      <c r="U14" s="99"/>
      <c r="V14" s="99"/>
    </row>
    <row r="15" spans="3:22" ht="15.75" x14ac:dyDescent="0.25">
      <c r="I15" s="93"/>
      <c r="J15" s="51"/>
      <c r="K15" s="16"/>
      <c r="L15" s="43" t="s">
        <v>106</v>
      </c>
      <c r="M15" s="16"/>
      <c r="N15" s="8"/>
      <c r="O15" s="8"/>
      <c r="P15" s="8"/>
      <c r="Q15" s="8"/>
      <c r="R15" s="50"/>
      <c r="S15" s="34"/>
      <c r="T15" s="7"/>
      <c r="U15" s="99"/>
      <c r="V15" s="99"/>
    </row>
    <row r="16" spans="3:22" ht="16.5" thickBot="1" x14ac:dyDescent="0.3">
      <c r="I16" s="93"/>
      <c r="J16" s="51"/>
      <c r="K16" s="16"/>
      <c r="L16" s="65" t="s">
        <v>214</v>
      </c>
      <c r="M16" s="16"/>
      <c r="N16" s="8"/>
      <c r="O16" s="8"/>
      <c r="P16" s="8"/>
      <c r="Q16" s="8"/>
      <c r="R16" s="50"/>
      <c r="S16" s="34"/>
      <c r="T16" s="7"/>
      <c r="U16" s="99"/>
      <c r="V16" s="99"/>
    </row>
    <row r="17" spans="3:22" x14ac:dyDescent="0.25">
      <c r="C17" s="6" t="s">
        <v>107</v>
      </c>
      <c r="D17" s="6" t="s">
        <v>108</v>
      </c>
      <c r="E17" s="6" t="s">
        <v>109</v>
      </c>
      <c r="J17" s="52" t="s">
        <v>108</v>
      </c>
      <c r="K17" s="16"/>
      <c r="L17" s="44" t="s">
        <v>268</v>
      </c>
      <c r="M17" s="16"/>
      <c r="N17" s="8"/>
      <c r="O17" s="8"/>
      <c r="P17" s="8"/>
      <c r="Q17" s="8"/>
      <c r="R17" s="57"/>
      <c r="S17" s="34"/>
      <c r="U17" s="99"/>
      <c r="V17" s="99"/>
    </row>
    <row r="18" spans="3:22" x14ac:dyDescent="0.25">
      <c r="C18" s="6" t="s">
        <v>107</v>
      </c>
      <c r="D18" s="6" t="s">
        <v>110</v>
      </c>
      <c r="E18" s="6" t="s">
        <v>111</v>
      </c>
      <c r="F18" s="6" t="s">
        <v>112</v>
      </c>
      <c r="J18" s="52" t="s">
        <v>110</v>
      </c>
      <c r="K18" s="16"/>
      <c r="L18" s="44" t="s">
        <v>269</v>
      </c>
      <c r="M18" s="44"/>
      <c r="N18" s="8"/>
      <c r="O18" s="8"/>
      <c r="P18" s="8"/>
      <c r="Q18" s="8"/>
      <c r="R18" s="58"/>
      <c r="S18" s="34"/>
      <c r="U18" s="99"/>
      <c r="V18" s="99"/>
    </row>
    <row r="19" spans="3:22" x14ac:dyDescent="0.25">
      <c r="C19" s="6" t="s">
        <v>107</v>
      </c>
      <c r="D19" s="6" t="s">
        <v>113</v>
      </c>
      <c r="E19" s="6" t="s">
        <v>114</v>
      </c>
      <c r="F19" s="6" t="s">
        <v>115</v>
      </c>
      <c r="J19" s="52" t="s">
        <v>113</v>
      </c>
      <c r="K19" s="16"/>
      <c r="L19" s="44" t="s">
        <v>270</v>
      </c>
      <c r="M19" s="44"/>
      <c r="N19" s="8"/>
      <c r="O19" s="8"/>
      <c r="P19" s="8"/>
      <c r="Q19" s="8"/>
      <c r="R19" s="68"/>
      <c r="S19" s="34"/>
      <c r="U19" s="99"/>
      <c r="V19" s="99"/>
    </row>
    <row r="20" spans="3:22" x14ac:dyDescent="0.25">
      <c r="C20" s="6" t="s">
        <v>107</v>
      </c>
      <c r="D20" s="6" t="s">
        <v>116</v>
      </c>
      <c r="E20" s="6" t="s">
        <v>117</v>
      </c>
      <c r="F20" s="6" t="s">
        <v>118</v>
      </c>
      <c r="J20" s="52" t="s">
        <v>116</v>
      </c>
      <c r="K20" s="16"/>
      <c r="L20" s="44" t="s">
        <v>414</v>
      </c>
      <c r="M20" s="16"/>
      <c r="N20" s="8"/>
      <c r="O20" s="8"/>
      <c r="P20" s="8"/>
      <c r="Q20" s="8"/>
      <c r="R20" s="61"/>
      <c r="S20" s="34"/>
      <c r="U20" s="99"/>
      <c r="V20" s="99"/>
    </row>
    <row r="21" spans="3:22" x14ac:dyDescent="0.25">
      <c r="C21" s="6" t="s">
        <v>107</v>
      </c>
      <c r="D21" s="6" t="s">
        <v>122</v>
      </c>
      <c r="E21" s="6" t="s">
        <v>123</v>
      </c>
      <c r="F21" s="6" t="s">
        <v>124</v>
      </c>
      <c r="J21" s="52" t="s">
        <v>122</v>
      </c>
      <c r="K21" s="16"/>
      <c r="L21" s="44" t="s">
        <v>415</v>
      </c>
      <c r="M21" s="16"/>
      <c r="N21" s="8"/>
      <c r="O21" s="8"/>
      <c r="P21" s="8"/>
      <c r="Q21" s="8"/>
      <c r="R21" s="61"/>
      <c r="S21" s="34"/>
      <c r="U21" s="99"/>
      <c r="V21" s="99"/>
    </row>
    <row r="22" spans="3:22" x14ac:dyDescent="0.25">
      <c r="C22" s="6" t="s">
        <v>107</v>
      </c>
      <c r="D22" s="6" t="s">
        <v>119</v>
      </c>
      <c r="E22" s="6" t="s">
        <v>120</v>
      </c>
      <c r="F22" s="6" t="s">
        <v>121</v>
      </c>
      <c r="J22" s="52" t="s">
        <v>119</v>
      </c>
      <c r="K22" s="16"/>
      <c r="L22" s="44" t="s">
        <v>120</v>
      </c>
      <c r="M22" s="44"/>
      <c r="N22" s="8"/>
      <c r="O22" s="8"/>
      <c r="P22" s="8"/>
      <c r="Q22" s="8"/>
      <c r="R22" s="61"/>
      <c r="S22" s="34"/>
      <c r="U22" s="99"/>
      <c r="V22" s="99"/>
    </row>
    <row r="23" spans="3:22" ht="15.75" thickBot="1" x14ac:dyDescent="0.3">
      <c r="C23" s="6" t="s">
        <v>107</v>
      </c>
      <c r="D23" s="6" t="s">
        <v>125</v>
      </c>
      <c r="E23" s="6" t="s">
        <v>126</v>
      </c>
      <c r="F23" s="6" t="s">
        <v>127</v>
      </c>
      <c r="J23" s="52" t="s">
        <v>125</v>
      </c>
      <c r="K23" s="16"/>
      <c r="L23" s="44" t="s">
        <v>237</v>
      </c>
      <c r="M23" s="44"/>
      <c r="N23" s="8"/>
      <c r="O23" s="8"/>
      <c r="P23" s="8"/>
      <c r="Q23" s="8"/>
      <c r="R23" s="69"/>
      <c r="S23" s="34"/>
      <c r="T23" s="7"/>
      <c r="U23" s="99"/>
      <c r="V23" s="99"/>
    </row>
    <row r="24" spans="3:22" ht="15.75" x14ac:dyDescent="0.25">
      <c r="K24" s="16"/>
      <c r="L24" s="45" t="s">
        <v>213</v>
      </c>
      <c r="M24" s="44"/>
      <c r="N24" s="8"/>
      <c r="O24" s="8"/>
      <c r="P24" s="8"/>
      <c r="Q24" s="8"/>
      <c r="R24" s="1">
        <f>SUM(R17:R23)</f>
        <v>0</v>
      </c>
      <c r="S24" s="34"/>
      <c r="T24" s="7"/>
      <c r="U24" s="99"/>
      <c r="V24" s="99"/>
    </row>
    <row r="25" spans="3:22" ht="15.75" thickBot="1" x14ac:dyDescent="0.3">
      <c r="K25" s="16"/>
      <c r="L25" s="16"/>
      <c r="M25" s="44"/>
      <c r="N25" s="8"/>
      <c r="O25" s="8"/>
      <c r="P25" s="8"/>
      <c r="Q25" s="8"/>
      <c r="R25" s="8"/>
      <c r="S25" s="34"/>
      <c r="T25" s="7"/>
      <c r="U25" s="99"/>
      <c r="V25" s="99"/>
    </row>
    <row r="26" spans="3:22" x14ac:dyDescent="0.25">
      <c r="C26" s="6" t="s">
        <v>107</v>
      </c>
      <c r="D26" s="6" t="s">
        <v>128</v>
      </c>
      <c r="E26" s="6" t="s">
        <v>129</v>
      </c>
      <c r="F26" s="6" t="s">
        <v>130</v>
      </c>
      <c r="G26" s="6" t="s">
        <v>8</v>
      </c>
      <c r="J26" s="52" t="s">
        <v>128</v>
      </c>
      <c r="K26" s="16"/>
      <c r="L26" s="44" t="s">
        <v>129</v>
      </c>
      <c r="M26" s="16"/>
      <c r="N26" s="8"/>
      <c r="O26" s="8"/>
      <c r="P26" s="8"/>
      <c r="Q26" s="8"/>
      <c r="R26" s="60"/>
      <c r="S26" s="34"/>
      <c r="T26" s="7"/>
      <c r="U26" s="99"/>
      <c r="V26" s="99"/>
    </row>
    <row r="27" spans="3:22" x14ac:dyDescent="0.25">
      <c r="C27" s="6" t="s">
        <v>107</v>
      </c>
      <c r="D27" s="6" t="s">
        <v>131</v>
      </c>
      <c r="E27" s="6" t="s">
        <v>132</v>
      </c>
      <c r="F27" s="6" t="s">
        <v>133</v>
      </c>
      <c r="G27" s="6" t="s">
        <v>8</v>
      </c>
      <c r="J27" s="52" t="s">
        <v>131</v>
      </c>
      <c r="K27" s="16"/>
      <c r="L27" s="44" t="s">
        <v>132</v>
      </c>
      <c r="M27" s="16"/>
      <c r="N27" s="8"/>
      <c r="O27" s="8"/>
      <c r="P27" s="8"/>
      <c r="Q27" s="8"/>
      <c r="R27" s="61"/>
      <c r="S27" s="34"/>
      <c r="T27" s="7"/>
      <c r="U27" s="99"/>
      <c r="V27" s="99"/>
    </row>
    <row r="28" spans="3:22" ht="15.75" thickBot="1" x14ac:dyDescent="0.3">
      <c r="C28" s="6" t="s">
        <v>107</v>
      </c>
      <c r="D28" s="6" t="s">
        <v>134</v>
      </c>
      <c r="E28" s="6" t="s">
        <v>135</v>
      </c>
      <c r="G28" s="6" t="s">
        <v>8</v>
      </c>
      <c r="J28" s="52" t="s">
        <v>134</v>
      </c>
      <c r="K28" s="16"/>
      <c r="L28" s="44" t="s">
        <v>135</v>
      </c>
      <c r="M28" s="44"/>
      <c r="N28" s="8"/>
      <c r="O28" s="8"/>
      <c r="P28" s="8"/>
      <c r="Q28" s="8"/>
      <c r="R28" s="62"/>
      <c r="S28" s="34"/>
      <c r="T28" s="7"/>
      <c r="U28" s="99"/>
      <c r="V28" s="99"/>
    </row>
    <row r="29" spans="3:22" ht="15.75" x14ac:dyDescent="0.25">
      <c r="K29" s="16"/>
      <c r="L29" s="45" t="s">
        <v>186</v>
      </c>
      <c r="M29" s="44"/>
      <c r="N29" s="8"/>
      <c r="O29" s="8"/>
      <c r="P29" s="8"/>
      <c r="Q29" s="8"/>
      <c r="R29" s="1">
        <f>SUM(R26:R28)+R24</f>
        <v>0</v>
      </c>
      <c r="S29" s="34"/>
      <c r="T29" s="7"/>
      <c r="U29" s="99"/>
      <c r="V29" s="99"/>
    </row>
    <row r="30" spans="3:22" x14ac:dyDescent="0.25">
      <c r="K30" s="16"/>
      <c r="L30" s="16"/>
      <c r="M30" s="44"/>
      <c r="N30" s="8"/>
      <c r="O30" s="8"/>
      <c r="P30" s="8"/>
      <c r="Q30" s="8"/>
      <c r="R30" s="8"/>
      <c r="S30" s="34"/>
      <c r="T30" s="7"/>
      <c r="U30" s="99"/>
      <c r="V30" s="99"/>
    </row>
    <row r="31" spans="3:22" ht="16.5" thickBot="1" x14ac:dyDescent="0.3">
      <c r="K31" s="16"/>
      <c r="L31" s="43" t="s">
        <v>136</v>
      </c>
      <c r="M31" s="16"/>
      <c r="N31" s="16"/>
      <c r="O31" s="16"/>
      <c r="P31" s="16"/>
      <c r="Q31" s="16"/>
      <c r="R31" s="66"/>
      <c r="S31" s="67"/>
      <c r="U31" s="99"/>
      <c r="V31" s="99"/>
    </row>
    <row r="32" spans="3:22" x14ac:dyDescent="0.25">
      <c r="C32" s="6" t="s">
        <v>136</v>
      </c>
      <c r="D32" s="6" t="s">
        <v>137</v>
      </c>
      <c r="E32" s="6" t="s">
        <v>138</v>
      </c>
      <c r="F32" s="6" t="s">
        <v>139</v>
      </c>
      <c r="J32" s="52" t="s">
        <v>137</v>
      </c>
      <c r="K32" s="16"/>
      <c r="L32" s="44" t="s">
        <v>138</v>
      </c>
      <c r="M32" s="16"/>
      <c r="N32" s="8"/>
      <c r="O32" s="8"/>
      <c r="P32" s="8"/>
      <c r="Q32" s="8"/>
      <c r="R32" s="60"/>
      <c r="S32" s="67"/>
      <c r="U32" s="99"/>
      <c r="V32" s="99"/>
    </row>
    <row r="33" spans="3:22" x14ac:dyDescent="0.25">
      <c r="C33" s="6" t="s">
        <v>136</v>
      </c>
      <c r="D33" s="6" t="s">
        <v>140</v>
      </c>
      <c r="E33" s="6" t="s">
        <v>141</v>
      </c>
      <c r="J33" s="52" t="s">
        <v>140</v>
      </c>
      <c r="K33" s="16"/>
      <c r="L33" s="44" t="s">
        <v>141</v>
      </c>
      <c r="M33" s="16"/>
      <c r="N33" s="8"/>
      <c r="O33" s="8"/>
      <c r="P33" s="8"/>
      <c r="Q33" s="8"/>
      <c r="R33" s="70"/>
      <c r="S33" s="67"/>
      <c r="U33" s="99"/>
      <c r="V33" s="99"/>
    </row>
    <row r="34" spans="3:22" x14ac:dyDescent="0.25">
      <c r="C34" s="6" t="s">
        <v>136</v>
      </c>
      <c r="D34" s="6" t="s">
        <v>142</v>
      </c>
      <c r="E34" s="6" t="s">
        <v>143</v>
      </c>
      <c r="F34" s="6" t="s">
        <v>144</v>
      </c>
      <c r="J34" s="52" t="s">
        <v>142</v>
      </c>
      <c r="K34" s="16"/>
      <c r="L34" s="44" t="s">
        <v>143</v>
      </c>
      <c r="M34" s="16"/>
      <c r="N34" s="8"/>
      <c r="O34" s="8"/>
      <c r="P34" s="8"/>
      <c r="Q34" s="8"/>
      <c r="R34" s="61"/>
      <c r="S34" s="67"/>
      <c r="U34" s="99"/>
      <c r="V34" s="99"/>
    </row>
    <row r="35" spans="3:22" ht="15.75" thickBot="1" x14ac:dyDescent="0.3">
      <c r="C35" s="6" t="s">
        <v>136</v>
      </c>
      <c r="D35" s="6" t="s">
        <v>145</v>
      </c>
      <c r="E35" s="6" t="s">
        <v>146</v>
      </c>
      <c r="F35" s="6" t="s">
        <v>215</v>
      </c>
      <c r="J35" s="52" t="s">
        <v>145</v>
      </c>
      <c r="K35" s="16"/>
      <c r="L35" s="44" t="s">
        <v>217</v>
      </c>
      <c r="M35" s="44"/>
      <c r="N35" s="8"/>
      <c r="O35" s="8"/>
      <c r="P35" s="8"/>
      <c r="Q35" s="8"/>
      <c r="R35" s="62"/>
      <c r="S35" s="67"/>
      <c r="U35" s="99"/>
      <c r="V35" s="99"/>
    </row>
    <row r="36" spans="3:22" ht="15.75" x14ac:dyDescent="0.25">
      <c r="K36" s="16"/>
      <c r="L36" s="45" t="s">
        <v>216</v>
      </c>
      <c r="M36" s="44"/>
      <c r="N36" s="8"/>
      <c r="O36" s="8"/>
      <c r="P36" s="8"/>
      <c r="Q36" s="8"/>
      <c r="R36" s="1">
        <f>SUM(R32:R35)</f>
        <v>0</v>
      </c>
      <c r="S36" s="67"/>
      <c r="U36" s="99"/>
      <c r="V36" s="99"/>
    </row>
    <row r="37" spans="3:22" x14ac:dyDescent="0.25">
      <c r="K37" s="16"/>
      <c r="L37" s="16"/>
      <c r="M37" s="16"/>
      <c r="N37" s="16"/>
      <c r="O37" s="16"/>
      <c r="P37" s="16"/>
      <c r="Q37" s="16"/>
      <c r="R37" s="66"/>
      <c r="S37" s="67"/>
      <c r="U37" s="99"/>
      <c r="V37" s="99"/>
    </row>
    <row r="38" spans="3:22" ht="16.5" thickBot="1" x14ac:dyDescent="0.3">
      <c r="K38" s="16"/>
      <c r="L38" s="43" t="s">
        <v>147</v>
      </c>
      <c r="M38" s="16"/>
      <c r="N38" s="16"/>
      <c r="O38" s="16"/>
      <c r="P38" s="16"/>
      <c r="Q38" s="16"/>
      <c r="R38" s="66"/>
      <c r="S38" s="67"/>
      <c r="U38" s="99"/>
      <c r="V38" s="99"/>
    </row>
    <row r="39" spans="3:22" x14ac:dyDescent="0.25">
      <c r="C39" s="6" t="s">
        <v>147</v>
      </c>
      <c r="D39" s="6" t="s">
        <v>148</v>
      </c>
      <c r="E39" s="6" t="s">
        <v>149</v>
      </c>
      <c r="F39" s="6" t="s">
        <v>150</v>
      </c>
      <c r="J39" s="52" t="s">
        <v>148</v>
      </c>
      <c r="K39" s="16"/>
      <c r="L39" s="44" t="s">
        <v>149</v>
      </c>
      <c r="M39" s="16"/>
      <c r="N39" s="8"/>
      <c r="O39" s="8"/>
      <c r="P39" s="8"/>
      <c r="Q39" s="8"/>
      <c r="R39" s="60"/>
      <c r="S39" s="67"/>
      <c r="U39" s="99"/>
      <c r="V39" s="99"/>
    </row>
    <row r="40" spans="3:22" x14ac:dyDescent="0.25">
      <c r="C40" s="6" t="s">
        <v>147</v>
      </c>
      <c r="D40" s="6" t="s">
        <v>161</v>
      </c>
      <c r="E40" s="6" t="s">
        <v>162</v>
      </c>
      <c r="F40" s="6" t="s">
        <v>163</v>
      </c>
      <c r="J40" s="52" t="s">
        <v>161</v>
      </c>
      <c r="K40" s="16"/>
      <c r="L40" s="44" t="s">
        <v>162</v>
      </c>
      <c r="M40" s="16"/>
      <c r="N40" s="8"/>
      <c r="O40" s="8"/>
      <c r="P40" s="8"/>
      <c r="Q40" s="8"/>
      <c r="R40" s="70"/>
      <c r="S40" s="67"/>
      <c r="U40" s="99"/>
      <c r="V40" s="99"/>
    </row>
    <row r="41" spans="3:22" x14ac:dyDescent="0.25">
      <c r="C41" s="6" t="s">
        <v>147</v>
      </c>
      <c r="D41" s="6" t="s">
        <v>156</v>
      </c>
      <c r="E41" s="6" t="s">
        <v>157</v>
      </c>
      <c r="F41" s="6" t="s">
        <v>158</v>
      </c>
      <c r="J41" s="52" t="s">
        <v>156</v>
      </c>
      <c r="K41" s="16"/>
      <c r="L41" s="44" t="s">
        <v>157</v>
      </c>
      <c r="M41" s="16"/>
      <c r="N41" s="8"/>
      <c r="O41" s="8"/>
      <c r="P41" s="8"/>
      <c r="Q41" s="8"/>
      <c r="R41" s="70"/>
      <c r="S41" s="67"/>
      <c r="U41" s="99"/>
      <c r="V41" s="99"/>
    </row>
    <row r="42" spans="3:22" x14ac:dyDescent="0.25">
      <c r="C42" s="6" t="s">
        <v>147</v>
      </c>
      <c r="D42" s="6" t="s">
        <v>153</v>
      </c>
      <c r="E42" s="6" t="s">
        <v>154</v>
      </c>
      <c r="F42" s="6" t="s">
        <v>155</v>
      </c>
      <c r="J42" s="52" t="s">
        <v>153</v>
      </c>
      <c r="K42" s="16"/>
      <c r="L42" s="44" t="s">
        <v>154</v>
      </c>
      <c r="M42" s="16"/>
      <c r="N42" s="8"/>
      <c r="O42" s="8"/>
      <c r="P42" s="8"/>
      <c r="Q42" s="8"/>
      <c r="R42" s="70"/>
      <c r="S42" s="67"/>
      <c r="U42" s="99"/>
      <c r="V42" s="99"/>
    </row>
    <row r="43" spans="3:22" x14ac:dyDescent="0.25">
      <c r="C43" s="6" t="s">
        <v>147</v>
      </c>
      <c r="D43" s="6" t="s">
        <v>151</v>
      </c>
      <c r="E43" s="6" t="s">
        <v>152</v>
      </c>
      <c r="F43" s="6" t="s">
        <v>218</v>
      </c>
      <c r="J43" s="52" t="s">
        <v>151</v>
      </c>
      <c r="K43" s="16"/>
      <c r="L43" s="44" t="s">
        <v>152</v>
      </c>
      <c r="M43" s="16"/>
      <c r="N43" s="16"/>
      <c r="O43" s="8"/>
      <c r="P43" s="8"/>
      <c r="Q43" s="8"/>
      <c r="R43" s="70"/>
      <c r="S43" s="67"/>
      <c r="U43" s="99"/>
      <c r="V43" s="99"/>
    </row>
    <row r="44" spans="3:22" x14ac:dyDescent="0.25">
      <c r="C44" s="6" t="s">
        <v>147</v>
      </c>
      <c r="D44" s="6" t="s">
        <v>159</v>
      </c>
      <c r="E44" s="6" t="s">
        <v>160</v>
      </c>
      <c r="F44" s="6" t="s">
        <v>219</v>
      </c>
      <c r="J44" s="52" t="s">
        <v>159</v>
      </c>
      <c r="K44" s="16"/>
      <c r="L44" s="44" t="s">
        <v>160</v>
      </c>
      <c r="M44" s="16"/>
      <c r="N44" s="8"/>
      <c r="O44" s="8"/>
      <c r="P44" s="8"/>
      <c r="Q44" s="8"/>
      <c r="R44" s="61"/>
      <c r="S44" s="67"/>
      <c r="U44" s="99"/>
      <c r="V44" s="99"/>
    </row>
    <row r="45" spans="3:22" ht="15.75" thickBot="1" x14ac:dyDescent="0.3">
      <c r="C45" s="6" t="s">
        <v>147</v>
      </c>
      <c r="D45" s="6" t="s">
        <v>164</v>
      </c>
      <c r="E45" s="6" t="s">
        <v>165</v>
      </c>
      <c r="J45" s="52" t="s">
        <v>164</v>
      </c>
      <c r="K45" s="16"/>
      <c r="L45" s="44" t="s">
        <v>165</v>
      </c>
      <c r="M45" s="16"/>
      <c r="N45" s="8"/>
      <c r="O45" s="8"/>
      <c r="P45" s="8"/>
      <c r="Q45" s="8"/>
      <c r="R45" s="62"/>
      <c r="S45" s="67"/>
      <c r="U45" s="99"/>
      <c r="V45" s="99"/>
    </row>
    <row r="46" spans="3:22" ht="15.75" x14ac:dyDescent="0.25">
      <c r="K46" s="16"/>
      <c r="L46" s="45" t="s">
        <v>187</v>
      </c>
      <c r="M46" s="44"/>
      <c r="N46" s="8"/>
      <c r="O46" s="8"/>
      <c r="P46" s="8"/>
      <c r="Q46" s="8"/>
      <c r="R46" s="1">
        <f>SUM(R39:R45)</f>
        <v>0</v>
      </c>
      <c r="S46" s="67"/>
      <c r="U46" s="99"/>
      <c r="V46" s="99"/>
    </row>
    <row r="47" spans="3:22" ht="8.1" customHeight="1" x14ac:dyDescent="0.25">
      <c r="K47" s="16"/>
      <c r="L47" s="16"/>
      <c r="M47" s="16"/>
      <c r="N47" s="16"/>
      <c r="O47" s="16"/>
      <c r="P47" s="16"/>
      <c r="Q47" s="16"/>
      <c r="R47" s="66"/>
      <c r="S47" s="67"/>
      <c r="U47" s="99"/>
      <c r="V47" s="99"/>
    </row>
    <row r="48" spans="3:22" ht="19.5" x14ac:dyDescent="0.25">
      <c r="K48" s="16"/>
      <c r="L48" s="42" t="s">
        <v>166</v>
      </c>
      <c r="M48" s="16"/>
      <c r="N48" s="16"/>
      <c r="O48" s="16"/>
      <c r="P48" s="16"/>
      <c r="Q48" s="16"/>
      <c r="R48" s="2">
        <f>R12-R29-R36-R46</f>
        <v>0</v>
      </c>
      <c r="S48" s="67"/>
      <c r="U48" s="99"/>
      <c r="V48" s="99"/>
    </row>
    <row r="49" spans="3:22" ht="8.1" customHeight="1" x14ac:dyDescent="0.25">
      <c r="K49" s="16"/>
      <c r="L49" s="16"/>
      <c r="M49" s="16"/>
      <c r="N49" s="16"/>
      <c r="O49" s="16"/>
      <c r="P49" s="16"/>
      <c r="Q49" s="16"/>
      <c r="R49" s="66"/>
      <c r="S49" s="67"/>
      <c r="U49" s="99"/>
      <c r="V49" s="99"/>
    </row>
    <row r="50" spans="3:22" ht="16.5" thickBot="1" x14ac:dyDescent="0.3">
      <c r="K50" s="16"/>
      <c r="L50" s="43" t="s">
        <v>220</v>
      </c>
      <c r="M50" s="16"/>
      <c r="N50" s="16"/>
      <c r="O50" s="16"/>
      <c r="P50" s="16"/>
      <c r="Q50" s="16"/>
      <c r="R50" s="66"/>
      <c r="S50" s="67"/>
      <c r="U50" s="99"/>
      <c r="V50" s="99"/>
    </row>
    <row r="51" spans="3:22" x14ac:dyDescent="0.25">
      <c r="C51" s="6" t="s">
        <v>166</v>
      </c>
      <c r="D51" s="6" t="s">
        <v>167</v>
      </c>
      <c r="E51" s="6" t="s">
        <v>168</v>
      </c>
      <c r="J51" s="52" t="s">
        <v>167</v>
      </c>
      <c r="K51" s="16"/>
      <c r="L51" s="44" t="s">
        <v>168</v>
      </c>
      <c r="M51" s="16"/>
      <c r="N51" s="8"/>
      <c r="O51" s="8"/>
      <c r="P51" s="8"/>
      <c r="Q51" s="8"/>
      <c r="R51" s="60"/>
      <c r="S51" s="67"/>
      <c r="U51" s="99"/>
      <c r="V51" s="99"/>
    </row>
    <row r="52" spans="3:22" x14ac:dyDescent="0.25">
      <c r="C52" s="6" t="s">
        <v>166</v>
      </c>
      <c r="D52" s="6" t="s">
        <v>169</v>
      </c>
      <c r="E52" s="6" t="s">
        <v>170</v>
      </c>
      <c r="F52" s="6" t="s">
        <v>223</v>
      </c>
      <c r="J52" s="52" t="s">
        <v>169</v>
      </c>
      <c r="K52" s="16"/>
      <c r="L52" s="44" t="s">
        <v>170</v>
      </c>
      <c r="M52" s="16"/>
      <c r="N52" s="8"/>
      <c r="O52" s="8"/>
      <c r="P52" s="8"/>
      <c r="Q52" s="8"/>
      <c r="R52" s="61"/>
      <c r="S52" s="67"/>
      <c r="U52" s="99"/>
      <c r="V52" s="99"/>
    </row>
    <row r="53" spans="3:22" ht="15.75" thickBot="1" x14ac:dyDescent="0.3">
      <c r="C53" s="6" t="s">
        <v>166</v>
      </c>
      <c r="D53" s="6" t="s">
        <v>171</v>
      </c>
      <c r="E53" s="6" t="s">
        <v>172</v>
      </c>
      <c r="F53" s="6" t="s">
        <v>173</v>
      </c>
      <c r="J53" s="52" t="s">
        <v>171</v>
      </c>
      <c r="K53" s="16"/>
      <c r="L53" s="44" t="s">
        <v>172</v>
      </c>
      <c r="M53" s="44"/>
      <c r="N53" s="8"/>
      <c r="O53" s="8"/>
      <c r="P53" s="8"/>
      <c r="Q53" s="8"/>
      <c r="R53" s="62"/>
      <c r="S53" s="67"/>
      <c r="U53" s="99"/>
      <c r="V53" s="99"/>
    </row>
    <row r="54" spans="3:22" ht="15.75" x14ac:dyDescent="0.25">
      <c r="K54" s="16"/>
      <c r="L54" s="45" t="s">
        <v>221</v>
      </c>
      <c r="M54" s="44"/>
      <c r="N54" s="8"/>
      <c r="O54" s="8"/>
      <c r="P54" s="8"/>
      <c r="Q54" s="8"/>
      <c r="R54" s="1">
        <f>R51-R52-R53</f>
        <v>0</v>
      </c>
      <c r="S54" s="67"/>
      <c r="U54" s="99"/>
      <c r="V54" s="99"/>
    </row>
    <row r="55" spans="3:22" ht="8.1" customHeight="1" x14ac:dyDescent="0.25">
      <c r="K55" s="16"/>
      <c r="L55" s="16"/>
      <c r="M55" s="16"/>
      <c r="N55" s="16"/>
      <c r="O55" s="16"/>
      <c r="P55" s="16"/>
      <c r="Q55" s="16"/>
      <c r="R55" s="66"/>
      <c r="S55" s="67"/>
      <c r="U55" s="99"/>
      <c r="V55" s="99"/>
    </row>
    <row r="56" spans="3:22" ht="20.25" thickBot="1" x14ac:dyDescent="0.3">
      <c r="K56" s="16"/>
      <c r="L56" s="42" t="s">
        <v>222</v>
      </c>
      <c r="M56" s="16"/>
      <c r="N56" s="16"/>
      <c r="O56" s="16"/>
      <c r="P56" s="16"/>
      <c r="Q56" s="16"/>
      <c r="R56" s="2">
        <f>R48+R54</f>
        <v>0</v>
      </c>
      <c r="S56" s="67"/>
      <c r="U56" s="99"/>
      <c r="V56" s="99"/>
    </row>
    <row r="57" spans="3:22" ht="15.75" thickBot="1" x14ac:dyDescent="0.3">
      <c r="C57" s="6" t="s">
        <v>166</v>
      </c>
      <c r="D57" s="6" t="s">
        <v>174</v>
      </c>
      <c r="E57" s="6" t="s">
        <v>175</v>
      </c>
      <c r="F57" s="6" t="s">
        <v>176</v>
      </c>
      <c r="J57" s="52" t="s">
        <v>174</v>
      </c>
      <c r="K57" s="16"/>
      <c r="L57" s="44" t="s">
        <v>175</v>
      </c>
      <c r="M57" s="16"/>
      <c r="N57" s="16"/>
      <c r="O57" s="16"/>
      <c r="P57" s="16"/>
      <c r="Q57" s="16"/>
      <c r="R57" s="59"/>
      <c r="S57" s="67"/>
      <c r="U57" s="99"/>
      <c r="V57" s="99"/>
    </row>
    <row r="58" spans="3:22" ht="9.9499999999999993" customHeight="1" x14ac:dyDescent="0.25">
      <c r="K58" s="16"/>
      <c r="L58" s="16"/>
      <c r="M58" s="16"/>
      <c r="N58" s="16"/>
      <c r="O58" s="16"/>
      <c r="P58" s="16"/>
      <c r="Q58" s="16"/>
      <c r="R58" s="66"/>
      <c r="S58" s="67"/>
      <c r="U58" s="99"/>
      <c r="V58" s="99"/>
    </row>
    <row r="59" spans="3:22" x14ac:dyDescent="0.25">
      <c r="K59" s="16"/>
      <c r="L59" s="16"/>
      <c r="M59" s="16"/>
      <c r="N59" s="16"/>
      <c r="O59" s="16"/>
      <c r="P59" s="16"/>
      <c r="Q59" s="16"/>
      <c r="R59" s="66"/>
      <c r="S59" s="67"/>
      <c r="U59" s="99"/>
      <c r="V59" s="99"/>
    </row>
  </sheetData>
  <sheetProtection algorithmName="SHA-512" hashValue="q5UWAOT7V3u6bD4BvVcijoiLtoAQriJmksZgKWd2IXz7EJWKYBy1+QS3J8JiMpt5qmcQRXUfix3ncQd4a2+dnw==" saltValue="ah28dY2inVrOQbjhzDuF8A==" spinCount="100000" sheet="1" objects="1" scenarios="1" selectLockedCells="1"/>
  <sortState ref="D33:L44">
    <sortCondition ref="D29:D40"/>
  </sortState>
  <mergeCells count="1">
    <mergeCell ref="U3:V6"/>
  </mergeCells>
  <dataValidations count="1">
    <dataValidation type="custom" allowBlank="1" showInputMessage="1" showErrorMessage="1" sqref="R9 R11:R12 R26:R28 R32:R35 R51:R53 R56:R57 R17:R23 R39:R45">
      <formula1>ISNUMBER(R9)</formula1>
    </dataValidation>
  </dataValidation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C1:V73"/>
  <sheetViews>
    <sheetView showGridLines="0" showRowColHeaders="0" topLeftCell="J1" workbookViewId="0">
      <selection activeCell="Q27" sqref="Q27"/>
    </sheetView>
  </sheetViews>
  <sheetFormatPr defaultColWidth="9.140625" defaultRowHeight="15" x14ac:dyDescent="0.25"/>
  <cols>
    <col min="1" max="2" width="4.7109375" style="26" customWidth="1"/>
    <col min="3" max="9" width="9.140625" style="26"/>
    <col min="10" max="10" width="9.140625" style="56"/>
    <col min="11" max="11" width="4.7109375" style="26" customWidth="1"/>
    <col min="12" max="13" width="14.7109375" style="26" customWidth="1"/>
    <col min="14" max="16" width="10.7109375" style="26" customWidth="1"/>
    <col min="17" max="17" width="20.7109375" style="26" customWidth="1"/>
    <col min="18" max="18" width="11.85546875" style="72" customWidth="1"/>
    <col min="19" max="19" width="3.7109375" style="25" customWidth="1"/>
    <col min="20" max="20" width="3.7109375" style="26" customWidth="1"/>
    <col min="21" max="22" width="20.7109375" style="6" customWidth="1"/>
    <col min="23" max="16384" width="9.140625" style="26"/>
  </cols>
  <sheetData>
    <row r="1" spans="3:22" s="56" customFormat="1" x14ac:dyDescent="0.25">
      <c r="J1" s="75" t="s">
        <v>205</v>
      </c>
      <c r="L1" s="56" t="s">
        <v>235</v>
      </c>
      <c r="Q1" s="56" t="s">
        <v>234</v>
      </c>
      <c r="R1" s="76"/>
      <c r="S1" s="55"/>
      <c r="U1" s="52"/>
      <c r="V1" s="52"/>
    </row>
    <row r="3" spans="3:22" ht="23.25" thickBot="1" x14ac:dyDescent="0.3">
      <c r="C3" s="73" t="s">
        <v>0</v>
      </c>
      <c r="D3" s="73" t="s">
        <v>1</v>
      </c>
      <c r="E3" s="73" t="s">
        <v>2</v>
      </c>
      <c r="F3" s="73" t="s">
        <v>3</v>
      </c>
      <c r="G3" s="73" t="s">
        <v>4</v>
      </c>
      <c r="H3" s="73" t="s">
        <v>177</v>
      </c>
      <c r="K3" s="81"/>
      <c r="L3" s="32" t="s">
        <v>224</v>
      </c>
      <c r="M3" s="32"/>
      <c r="N3" s="32"/>
      <c r="O3" s="32"/>
      <c r="P3" s="32"/>
      <c r="Q3" s="32"/>
      <c r="R3" s="32"/>
      <c r="S3" s="29"/>
      <c r="T3" s="7"/>
      <c r="U3" s="195" t="s">
        <v>239</v>
      </c>
      <c r="V3" s="196"/>
    </row>
    <row r="4" spans="3:22" x14ac:dyDescent="0.25">
      <c r="J4" s="75"/>
      <c r="K4" s="81"/>
      <c r="L4" s="81"/>
      <c r="M4" s="10"/>
      <c r="N4" s="10"/>
      <c r="O4" s="10"/>
      <c r="P4" s="10"/>
      <c r="Q4" s="10"/>
      <c r="R4" s="82"/>
      <c r="S4" s="29"/>
      <c r="T4" s="7"/>
      <c r="U4" s="197"/>
      <c r="V4" s="198"/>
    </row>
    <row r="5" spans="3:22" x14ac:dyDescent="0.25">
      <c r="J5" s="75"/>
      <c r="K5" s="81"/>
      <c r="L5" s="83" t="s">
        <v>203</v>
      </c>
      <c r="M5" s="10"/>
      <c r="N5" s="10"/>
      <c r="O5" s="10"/>
      <c r="P5" s="10"/>
      <c r="Q5" s="84"/>
      <c r="R5" s="85"/>
      <c r="S5" s="74"/>
      <c r="T5" s="7"/>
      <c r="U5" s="197"/>
      <c r="V5" s="198"/>
    </row>
    <row r="6" spans="3:22" x14ac:dyDescent="0.25">
      <c r="J6" s="75"/>
      <c r="K6" s="81"/>
      <c r="L6" s="83" t="s">
        <v>204</v>
      </c>
      <c r="M6" s="10"/>
      <c r="N6" s="10"/>
      <c r="O6" s="10"/>
      <c r="P6" s="10"/>
      <c r="Q6" s="86"/>
      <c r="R6" s="87"/>
      <c r="S6" s="74"/>
      <c r="T6" s="7"/>
      <c r="U6" s="199"/>
      <c r="V6" s="200"/>
    </row>
    <row r="7" spans="3:22" ht="15.75" thickBot="1" x14ac:dyDescent="0.3">
      <c r="J7" s="75"/>
      <c r="K7" s="81"/>
      <c r="L7" s="81"/>
      <c r="M7" s="10"/>
      <c r="N7" s="10"/>
      <c r="O7" s="10"/>
      <c r="P7" s="10"/>
      <c r="Q7" s="10"/>
      <c r="R7" s="88"/>
      <c r="S7" s="29"/>
      <c r="T7" s="7"/>
      <c r="U7" s="99"/>
      <c r="V7" s="99"/>
    </row>
    <row r="8" spans="3:22" ht="19.5" thickBot="1" x14ac:dyDescent="0.35">
      <c r="J8" s="52" t="s">
        <v>5</v>
      </c>
      <c r="K8" s="81"/>
      <c r="L8" s="159" t="s">
        <v>252</v>
      </c>
      <c r="M8" s="81"/>
      <c r="N8" s="16"/>
      <c r="O8" s="81"/>
      <c r="P8" s="81"/>
      <c r="Q8" s="127"/>
      <c r="R8" s="88"/>
      <c r="S8" s="29"/>
      <c r="T8" s="7"/>
      <c r="U8" s="99"/>
      <c r="V8" s="99"/>
    </row>
    <row r="9" spans="3:22" ht="19.5" thickBot="1" x14ac:dyDescent="0.35">
      <c r="J9" s="52"/>
      <c r="K9" s="81"/>
      <c r="L9" s="159"/>
      <c r="M9" s="81"/>
      <c r="N9" s="16"/>
      <c r="O9" s="81"/>
      <c r="P9" s="81"/>
      <c r="Q9" s="10"/>
      <c r="R9" s="88"/>
      <c r="S9" s="29"/>
      <c r="T9" s="7"/>
      <c r="U9" s="99"/>
      <c r="V9" s="99"/>
    </row>
    <row r="10" spans="3:22" ht="36.75" customHeight="1" thickBot="1" x14ac:dyDescent="0.3">
      <c r="J10" s="56" t="s">
        <v>430</v>
      </c>
      <c r="K10" s="81"/>
      <c r="L10" s="202" t="s">
        <v>431</v>
      </c>
      <c r="M10" s="202"/>
      <c r="N10" s="202"/>
      <c r="O10" s="202"/>
      <c r="P10" s="202"/>
      <c r="Q10" s="127"/>
      <c r="R10" s="88"/>
      <c r="S10" s="29"/>
      <c r="T10" s="7"/>
      <c r="U10" s="99"/>
      <c r="V10" s="99"/>
    </row>
    <row r="11" spans="3:22" ht="19.5" thickBot="1" x14ac:dyDescent="0.35">
      <c r="J11" s="52"/>
      <c r="K11" s="81"/>
      <c r="L11" s="159"/>
      <c r="M11" s="81"/>
      <c r="N11" s="10"/>
      <c r="O11" s="10"/>
      <c r="P11" s="10"/>
      <c r="Q11" s="10"/>
      <c r="R11" s="82"/>
      <c r="S11" s="29"/>
      <c r="U11" s="99"/>
      <c r="V11" s="99"/>
    </row>
    <row r="12" spans="3:22" ht="19.5" thickBot="1" x14ac:dyDescent="0.35">
      <c r="J12" s="52" t="s">
        <v>43</v>
      </c>
      <c r="K12" s="81"/>
      <c r="L12" s="159" t="s">
        <v>44</v>
      </c>
      <c r="M12" s="81"/>
      <c r="N12" s="10"/>
      <c r="O12" s="10"/>
      <c r="P12" s="186" t="s">
        <v>188</v>
      </c>
      <c r="Q12" s="77"/>
      <c r="R12" s="82"/>
      <c r="S12" s="29"/>
      <c r="U12" s="99"/>
      <c r="V12" s="99"/>
    </row>
    <row r="13" spans="3:22" ht="19.5" thickBot="1" x14ac:dyDescent="0.35">
      <c r="J13" s="52" t="s">
        <v>372</v>
      </c>
      <c r="K13" s="81"/>
      <c r="L13" s="159" t="s">
        <v>373</v>
      </c>
      <c r="M13" s="81"/>
      <c r="N13" s="10"/>
      <c r="O13" s="10"/>
      <c r="P13" s="10"/>
      <c r="Q13" s="77"/>
      <c r="R13" s="82"/>
      <c r="S13" s="29"/>
      <c r="U13" s="99"/>
      <c r="V13" s="99"/>
    </row>
    <row r="14" spans="3:22" ht="19.5" thickBot="1" x14ac:dyDescent="0.35">
      <c r="J14" s="56" t="s">
        <v>461</v>
      </c>
      <c r="K14" s="81"/>
      <c r="L14" s="159" t="s">
        <v>462</v>
      </c>
      <c r="M14" s="81"/>
      <c r="N14" s="10"/>
      <c r="O14" s="10"/>
      <c r="P14" s="10"/>
      <c r="Q14" s="77"/>
      <c r="R14" s="82"/>
      <c r="S14" s="29"/>
      <c r="U14" s="99"/>
      <c r="V14" s="99"/>
    </row>
    <row r="15" spans="3:22" ht="19.5" thickBot="1" x14ac:dyDescent="0.35">
      <c r="J15" s="52" t="s">
        <v>384</v>
      </c>
      <c r="K15" s="81"/>
      <c r="L15" s="159" t="s">
        <v>416</v>
      </c>
      <c r="M15" s="81"/>
      <c r="N15" s="10"/>
      <c r="O15" s="10"/>
      <c r="P15" s="10"/>
      <c r="Q15" s="77"/>
      <c r="R15" s="82"/>
      <c r="S15" s="29"/>
      <c r="U15" s="99"/>
      <c r="V15" s="99"/>
    </row>
    <row r="16" spans="3:22" ht="19.5" thickBot="1" x14ac:dyDescent="0.35">
      <c r="J16" s="52" t="s">
        <v>399</v>
      </c>
      <c r="K16" s="81"/>
      <c r="L16" s="159" t="s">
        <v>400</v>
      </c>
      <c r="M16" s="81"/>
      <c r="N16" s="10"/>
      <c r="O16" s="10"/>
      <c r="P16" s="10"/>
      <c r="Q16" s="77"/>
      <c r="R16" s="82"/>
      <c r="S16" s="29"/>
      <c r="U16" s="99"/>
      <c r="V16" s="99"/>
    </row>
    <row r="17" spans="10:22" ht="18" customHeight="1" x14ac:dyDescent="0.25">
      <c r="J17" s="52"/>
      <c r="K17" s="81"/>
      <c r="L17" s="47"/>
      <c r="M17" s="81"/>
      <c r="N17" s="10"/>
      <c r="O17" s="10"/>
      <c r="P17" s="10"/>
      <c r="Q17" s="10"/>
      <c r="R17" s="88"/>
      <c r="S17" s="29"/>
      <c r="U17" s="99"/>
      <c r="V17" s="99"/>
    </row>
    <row r="18" spans="10:22" ht="20.25" thickBot="1" x14ac:dyDescent="0.3">
      <c r="J18" s="52"/>
      <c r="K18" s="81"/>
      <c r="L18" s="42" t="s">
        <v>229</v>
      </c>
      <c r="M18" s="10"/>
      <c r="N18" s="10"/>
      <c r="O18" s="10"/>
      <c r="P18" s="10"/>
      <c r="Q18" s="81"/>
      <c r="R18" s="81"/>
      <c r="S18" s="29"/>
      <c r="U18" s="99"/>
      <c r="V18" s="99"/>
    </row>
    <row r="19" spans="10:22" ht="18" customHeight="1" thickBot="1" x14ac:dyDescent="0.35">
      <c r="J19" s="52" t="s">
        <v>374</v>
      </c>
      <c r="K19" s="81"/>
      <c r="L19" s="157" t="s">
        <v>375</v>
      </c>
      <c r="M19" s="16"/>
      <c r="N19" s="81"/>
      <c r="O19" s="81"/>
      <c r="P19" s="16"/>
      <c r="Q19" s="77"/>
      <c r="R19" s="81"/>
      <c r="S19" s="29"/>
      <c r="U19" s="99"/>
      <c r="V19" s="99"/>
    </row>
    <row r="20" spans="10:22" ht="18" customHeight="1" thickBot="1" x14ac:dyDescent="0.35">
      <c r="J20" s="52" t="s">
        <v>23</v>
      </c>
      <c r="K20" s="81"/>
      <c r="L20" s="157" t="s">
        <v>368</v>
      </c>
      <c r="M20" s="16"/>
      <c r="N20" s="81"/>
      <c r="O20" s="81"/>
      <c r="P20" s="16"/>
      <c r="Q20" s="77"/>
      <c r="R20" s="81"/>
      <c r="S20" s="29"/>
      <c r="U20" s="99"/>
      <c r="V20" s="99"/>
    </row>
    <row r="21" spans="10:22" ht="18" customHeight="1" thickBot="1" x14ac:dyDescent="0.35">
      <c r="J21" s="52" t="s">
        <v>24</v>
      </c>
      <c r="K21" s="81"/>
      <c r="L21" s="157" t="s">
        <v>369</v>
      </c>
      <c r="M21" s="16"/>
      <c r="N21" s="81"/>
      <c r="O21" s="81"/>
      <c r="P21" s="16"/>
      <c r="Q21" s="77"/>
      <c r="R21" s="89"/>
      <c r="U21" s="99"/>
      <c r="V21" s="99"/>
    </row>
    <row r="22" spans="10:22" ht="18" customHeight="1" thickBot="1" x14ac:dyDescent="0.35">
      <c r="J22" s="52" t="s">
        <v>25</v>
      </c>
      <c r="K22" s="81"/>
      <c r="L22" s="157" t="s">
        <v>26</v>
      </c>
      <c r="M22" s="16"/>
      <c r="N22" s="81"/>
      <c r="O22" s="81"/>
      <c r="P22" s="16"/>
      <c r="Q22" s="77"/>
      <c r="R22" s="89"/>
      <c r="U22" s="99"/>
      <c r="V22" s="99"/>
    </row>
    <row r="23" spans="10:22" ht="18" customHeight="1" thickBot="1" x14ac:dyDescent="0.35">
      <c r="J23" s="52" t="s">
        <v>27</v>
      </c>
      <c r="K23" s="81"/>
      <c r="L23" s="157" t="s">
        <v>28</v>
      </c>
      <c r="M23" s="16"/>
      <c r="N23" s="81"/>
      <c r="O23" s="81"/>
      <c r="P23" s="16"/>
      <c r="Q23" s="77"/>
      <c r="R23" s="89"/>
      <c r="U23" s="99"/>
      <c r="V23" s="99"/>
    </row>
    <row r="24" spans="10:22" ht="18" customHeight="1" thickBot="1" x14ac:dyDescent="0.35">
      <c r="J24" s="52" t="s">
        <v>370</v>
      </c>
      <c r="K24" s="81"/>
      <c r="L24" s="157" t="s">
        <v>371</v>
      </c>
      <c r="M24" s="81"/>
      <c r="N24" s="81"/>
      <c r="O24" s="81"/>
      <c r="P24" s="81"/>
      <c r="Q24" s="77"/>
      <c r="R24" s="89"/>
      <c r="U24" s="99"/>
      <c r="V24" s="99"/>
    </row>
    <row r="25" spans="10:22" ht="18" customHeight="1" thickBot="1" x14ac:dyDescent="0.35">
      <c r="J25" s="52" t="s">
        <v>380</v>
      </c>
      <c r="K25" s="81"/>
      <c r="L25" s="157" t="s">
        <v>381</v>
      </c>
      <c r="M25" s="81"/>
      <c r="N25" s="81"/>
      <c r="O25" s="81"/>
      <c r="P25" s="81"/>
      <c r="Q25" s="77"/>
      <c r="R25" s="89"/>
      <c r="U25" s="99"/>
      <c r="V25" s="99"/>
    </row>
    <row r="26" spans="10:22" ht="18" customHeight="1" thickBot="1" x14ac:dyDescent="0.35">
      <c r="J26" s="52" t="s">
        <v>382</v>
      </c>
      <c r="K26" s="81"/>
      <c r="L26" s="157" t="s">
        <v>383</v>
      </c>
      <c r="M26" s="81"/>
      <c r="N26" s="81"/>
      <c r="O26" s="81"/>
      <c r="P26" s="81"/>
      <c r="Q26" s="77"/>
      <c r="R26" s="89"/>
      <c r="U26" s="99"/>
      <c r="V26" s="99"/>
    </row>
    <row r="27" spans="10:22" ht="19.5" thickBot="1" x14ac:dyDescent="0.35">
      <c r="J27" s="52" t="s">
        <v>385</v>
      </c>
      <c r="K27" s="81"/>
      <c r="L27" s="157" t="s">
        <v>386</v>
      </c>
      <c r="M27" s="81"/>
      <c r="N27" s="81"/>
      <c r="O27" s="81"/>
      <c r="P27" s="81"/>
      <c r="Q27" s="77"/>
      <c r="R27" s="89"/>
      <c r="U27" s="99"/>
      <c r="V27" s="99"/>
    </row>
    <row r="28" spans="10:22" ht="19.5" thickBot="1" x14ac:dyDescent="0.35">
      <c r="J28" s="52" t="s">
        <v>387</v>
      </c>
      <c r="K28" s="81"/>
      <c r="L28" s="157" t="s">
        <v>388</v>
      </c>
      <c r="M28" s="81"/>
      <c r="N28" s="81"/>
      <c r="O28" s="81"/>
      <c r="P28" s="81"/>
      <c r="Q28" s="77"/>
      <c r="R28" s="89"/>
      <c r="U28" s="99"/>
      <c r="V28" s="99"/>
    </row>
    <row r="29" spans="10:22" ht="19.5" thickBot="1" x14ac:dyDescent="0.35">
      <c r="J29" s="52"/>
      <c r="K29" s="81"/>
      <c r="L29" s="158"/>
      <c r="M29" s="81"/>
      <c r="N29" s="81"/>
      <c r="O29" s="81"/>
      <c r="P29" s="81"/>
      <c r="Q29" s="81"/>
      <c r="R29" s="89"/>
      <c r="U29" s="99"/>
      <c r="V29" s="99"/>
    </row>
    <row r="30" spans="10:22" ht="19.5" thickBot="1" x14ac:dyDescent="0.35">
      <c r="J30" s="52" t="s">
        <v>376</v>
      </c>
      <c r="K30" s="81"/>
      <c r="L30" s="157" t="s">
        <v>377</v>
      </c>
      <c r="M30" s="81"/>
      <c r="N30" s="81"/>
      <c r="O30" s="81"/>
      <c r="P30" s="81"/>
      <c r="Q30" s="77"/>
      <c r="R30" s="89"/>
      <c r="U30" s="99"/>
      <c r="V30" s="99"/>
    </row>
    <row r="31" spans="10:22" ht="19.5" thickBot="1" x14ac:dyDescent="0.35">
      <c r="J31" s="52" t="s">
        <v>378</v>
      </c>
      <c r="K31" s="81"/>
      <c r="L31" s="157" t="s">
        <v>379</v>
      </c>
      <c r="M31" s="81"/>
      <c r="N31" s="81"/>
      <c r="O31" s="81"/>
      <c r="P31" s="81"/>
      <c r="Q31" s="77"/>
      <c r="R31" s="89"/>
      <c r="U31" s="99"/>
      <c r="V31" s="99"/>
    </row>
    <row r="32" spans="10:22" x14ac:dyDescent="0.25">
      <c r="J32" s="52"/>
      <c r="K32" s="81"/>
      <c r="L32" s="81"/>
      <c r="M32" s="81"/>
      <c r="N32" s="81"/>
      <c r="O32" s="81"/>
      <c r="P32" s="81"/>
      <c r="Q32" s="81"/>
      <c r="R32" s="89"/>
      <c r="U32" s="99"/>
      <c r="V32" s="99"/>
    </row>
    <row r="33" spans="4:22" ht="19.5" x14ac:dyDescent="0.25">
      <c r="K33" s="81"/>
      <c r="L33" s="42" t="s">
        <v>230</v>
      </c>
      <c r="M33" s="81"/>
      <c r="N33" s="81"/>
      <c r="O33" s="81"/>
      <c r="P33" s="81"/>
      <c r="Q33" s="81"/>
      <c r="R33" s="89"/>
      <c r="U33" s="99"/>
      <c r="V33" s="99"/>
    </row>
    <row r="34" spans="4:22" ht="18" customHeight="1" x14ac:dyDescent="0.25">
      <c r="K34" s="81"/>
      <c r="L34" s="90" t="s">
        <v>231</v>
      </c>
      <c r="M34" s="90"/>
      <c r="N34" s="90"/>
      <c r="O34" s="90"/>
      <c r="P34" s="90"/>
      <c r="Q34" s="90"/>
      <c r="R34" s="89"/>
      <c r="U34" s="99"/>
      <c r="V34" s="99"/>
    </row>
    <row r="35" spans="4:22" ht="21.95" customHeight="1" x14ac:dyDescent="0.25">
      <c r="K35" s="81"/>
      <c r="L35" s="201" t="s">
        <v>232</v>
      </c>
      <c r="M35" s="201"/>
      <c r="N35" s="201"/>
      <c r="O35" s="201"/>
      <c r="P35" s="201"/>
      <c r="Q35" s="201"/>
      <c r="R35" s="89"/>
      <c r="U35" s="99"/>
      <c r="V35" s="99"/>
    </row>
    <row r="36" spans="4:22" ht="21.95" customHeight="1" thickBot="1" x14ac:dyDescent="0.3">
      <c r="K36" s="81"/>
      <c r="L36" s="201"/>
      <c r="M36" s="201"/>
      <c r="N36" s="201"/>
      <c r="O36" s="201"/>
      <c r="P36" s="201"/>
      <c r="Q36" s="201"/>
      <c r="R36" s="89"/>
      <c r="U36" s="99"/>
      <c r="V36" s="99"/>
    </row>
    <row r="37" spans="4:22" ht="18" customHeight="1" x14ac:dyDescent="0.3">
      <c r="J37" s="52" t="s">
        <v>6</v>
      </c>
      <c r="K37" s="81"/>
      <c r="L37" s="156" t="s">
        <v>7</v>
      </c>
      <c r="M37" s="16"/>
      <c r="N37" s="16"/>
      <c r="O37" s="16"/>
      <c r="P37" s="81"/>
      <c r="Q37" s="78"/>
      <c r="R37" s="89"/>
      <c r="S37" s="6"/>
      <c r="U37" s="99"/>
      <c r="V37" s="99"/>
    </row>
    <row r="38" spans="4:22" ht="18" customHeight="1" x14ac:dyDescent="0.3">
      <c r="D38" s="6"/>
      <c r="E38" s="6"/>
      <c r="F38" s="6"/>
      <c r="H38" s="6"/>
      <c r="J38" s="52" t="s">
        <v>9</v>
      </c>
      <c r="K38" s="81"/>
      <c r="L38" s="156" t="s">
        <v>10</v>
      </c>
      <c r="M38" s="16"/>
      <c r="N38" s="16"/>
      <c r="O38" s="16"/>
      <c r="P38" s="81"/>
      <c r="Q38" s="79"/>
      <c r="R38" s="89"/>
      <c r="S38" s="6"/>
      <c r="U38" s="99"/>
      <c r="V38" s="99"/>
    </row>
    <row r="39" spans="4:22" ht="18" customHeight="1" x14ac:dyDescent="0.3">
      <c r="D39" s="6"/>
      <c r="J39" s="52" t="s">
        <v>11</v>
      </c>
      <c r="K39" s="81"/>
      <c r="L39" s="156" t="s">
        <v>12</v>
      </c>
      <c r="M39" s="16"/>
      <c r="N39" s="16"/>
      <c r="O39" s="16"/>
      <c r="P39" s="81"/>
      <c r="Q39" s="79"/>
      <c r="R39" s="89"/>
      <c r="S39" s="6"/>
      <c r="U39" s="99"/>
      <c r="V39" s="99"/>
    </row>
    <row r="40" spans="4:22" ht="18" customHeight="1" x14ac:dyDescent="0.3">
      <c r="D40" s="6"/>
      <c r="J40" s="52" t="s">
        <v>13</v>
      </c>
      <c r="K40" s="81"/>
      <c r="L40" s="156" t="s">
        <v>14</v>
      </c>
      <c r="M40" s="16"/>
      <c r="N40" s="16"/>
      <c r="O40" s="16"/>
      <c r="P40" s="81"/>
      <c r="Q40" s="79"/>
      <c r="R40" s="89"/>
      <c r="S40" s="6"/>
      <c r="U40" s="99"/>
      <c r="V40" s="99"/>
    </row>
    <row r="41" spans="4:22" ht="18" customHeight="1" x14ac:dyDescent="0.3">
      <c r="D41" s="6"/>
      <c r="J41" s="52" t="s">
        <v>448</v>
      </c>
      <c r="K41" s="81"/>
      <c r="L41" s="156" t="s">
        <v>449</v>
      </c>
      <c r="M41" s="16"/>
      <c r="N41" s="16"/>
      <c r="O41" s="16"/>
      <c r="P41" s="81"/>
      <c r="Q41" s="79"/>
      <c r="R41" s="89"/>
      <c r="S41" s="6"/>
      <c r="U41" s="99"/>
      <c r="V41" s="99"/>
    </row>
    <row r="42" spans="4:22" ht="18" customHeight="1" x14ac:dyDescent="0.3">
      <c r="D42" s="6"/>
      <c r="J42" s="52" t="s">
        <v>446</v>
      </c>
      <c r="K42" s="81"/>
      <c r="L42" s="156" t="s">
        <v>447</v>
      </c>
      <c r="M42" s="16"/>
      <c r="N42" s="16"/>
      <c r="O42" s="16"/>
      <c r="P42" s="81"/>
      <c r="Q42" s="79"/>
      <c r="R42" s="89"/>
      <c r="S42" s="6"/>
      <c r="U42" s="99"/>
      <c r="V42" s="99"/>
    </row>
    <row r="43" spans="4:22" ht="33" customHeight="1" x14ac:dyDescent="0.3">
      <c r="D43" s="6"/>
      <c r="J43" s="52" t="s">
        <v>450</v>
      </c>
      <c r="K43" s="81"/>
      <c r="L43" s="203" t="s">
        <v>451</v>
      </c>
      <c r="M43" s="203"/>
      <c r="N43" s="203"/>
      <c r="O43" s="203"/>
      <c r="P43" s="81"/>
      <c r="Q43" s="79"/>
      <c r="R43" s="89"/>
      <c r="S43" s="6"/>
      <c r="U43" s="99"/>
      <c r="V43" s="99"/>
    </row>
    <row r="44" spans="4:22" ht="18" customHeight="1" x14ac:dyDescent="0.3">
      <c r="D44" s="6"/>
      <c r="J44" s="52" t="s">
        <v>441</v>
      </c>
      <c r="K44" s="81"/>
      <c r="L44" s="156" t="s">
        <v>442</v>
      </c>
      <c r="M44" s="16"/>
      <c r="N44" s="16"/>
      <c r="O44" s="16"/>
      <c r="P44" s="81"/>
      <c r="Q44" s="79"/>
      <c r="R44" s="89"/>
      <c r="S44" s="6"/>
      <c r="U44" s="99"/>
      <c r="V44" s="99"/>
    </row>
    <row r="45" spans="4:22" ht="18" customHeight="1" x14ac:dyDescent="0.3">
      <c r="D45" s="6"/>
      <c r="J45" s="52" t="s">
        <v>454</v>
      </c>
      <c r="K45" s="81"/>
      <c r="L45" s="156" t="s">
        <v>455</v>
      </c>
      <c r="M45" s="16"/>
      <c r="N45" s="16"/>
      <c r="O45" s="16"/>
      <c r="P45" s="81"/>
      <c r="Q45" s="79"/>
      <c r="R45" s="89"/>
      <c r="S45" s="6"/>
      <c r="U45" s="99"/>
      <c r="V45" s="99"/>
    </row>
    <row r="46" spans="4:22" ht="18" customHeight="1" x14ac:dyDescent="0.3">
      <c r="D46" s="6"/>
      <c r="J46" s="52" t="s">
        <v>17</v>
      </c>
      <c r="K46" s="81"/>
      <c r="L46" s="156" t="s">
        <v>18</v>
      </c>
      <c r="M46" s="16"/>
      <c r="N46" s="16"/>
      <c r="O46" s="16"/>
      <c r="P46" s="81"/>
      <c r="Q46" s="79"/>
      <c r="R46" s="89"/>
      <c r="S46" s="6"/>
      <c r="U46" s="99"/>
      <c r="V46" s="99"/>
    </row>
    <row r="47" spans="4:22" ht="18" customHeight="1" x14ac:dyDescent="0.3">
      <c r="D47" s="6"/>
      <c r="J47" s="52" t="s">
        <v>456</v>
      </c>
      <c r="K47" s="81"/>
      <c r="L47" s="156" t="s">
        <v>443</v>
      </c>
      <c r="M47" s="16"/>
      <c r="N47" s="16"/>
      <c r="O47" s="16"/>
      <c r="P47" s="81"/>
      <c r="Q47" s="79"/>
      <c r="R47" s="89"/>
      <c r="S47" s="6"/>
      <c r="U47" s="99"/>
      <c r="V47" s="99"/>
    </row>
    <row r="48" spans="4:22" ht="18" customHeight="1" x14ac:dyDescent="0.3">
      <c r="D48" s="6"/>
      <c r="J48" s="52" t="s">
        <v>457</v>
      </c>
      <c r="K48" s="81"/>
      <c r="L48" s="156" t="s">
        <v>458</v>
      </c>
      <c r="M48" s="16"/>
      <c r="N48" s="16"/>
      <c r="O48" s="16"/>
      <c r="P48" s="81"/>
      <c r="Q48" s="79"/>
      <c r="R48" s="89"/>
      <c r="S48" s="6"/>
      <c r="U48" s="99"/>
      <c r="V48" s="99"/>
    </row>
    <row r="49" spans="4:22" ht="18" customHeight="1" x14ac:dyDescent="0.3">
      <c r="D49" s="6"/>
      <c r="J49" s="52" t="s">
        <v>459</v>
      </c>
      <c r="K49" s="81"/>
      <c r="L49" s="156" t="s">
        <v>460</v>
      </c>
      <c r="M49" s="16"/>
      <c r="N49" s="16"/>
      <c r="O49" s="16"/>
      <c r="P49" s="81"/>
      <c r="Q49" s="79"/>
      <c r="R49" s="89"/>
      <c r="S49" s="6"/>
      <c r="U49" s="99"/>
      <c r="V49" s="99"/>
    </row>
    <row r="50" spans="4:22" ht="18" customHeight="1" x14ac:dyDescent="0.3">
      <c r="D50" s="6"/>
      <c r="J50" s="52" t="s">
        <v>444</v>
      </c>
      <c r="K50" s="81"/>
      <c r="L50" s="156" t="s">
        <v>445</v>
      </c>
      <c r="M50" s="16"/>
      <c r="N50" s="16"/>
      <c r="O50" s="16"/>
      <c r="P50" s="81"/>
      <c r="Q50" s="79"/>
      <c r="R50" s="89"/>
      <c r="S50" s="6"/>
      <c r="U50" s="99"/>
      <c r="V50" s="99"/>
    </row>
    <row r="51" spans="4:22" ht="18" customHeight="1" x14ac:dyDescent="0.3">
      <c r="D51" s="6"/>
      <c r="J51" s="52" t="s">
        <v>15</v>
      </c>
      <c r="K51" s="81"/>
      <c r="L51" s="156" t="s">
        <v>16</v>
      </c>
      <c r="M51" s="16"/>
      <c r="N51" s="16"/>
      <c r="O51" s="16"/>
      <c r="P51" s="81"/>
      <c r="Q51" s="79"/>
      <c r="R51" s="89"/>
      <c r="S51" s="6"/>
      <c r="U51" s="99"/>
      <c r="V51" s="99"/>
    </row>
    <row r="52" spans="4:22" ht="18" customHeight="1" x14ac:dyDescent="0.3">
      <c r="D52" s="6"/>
      <c r="J52" s="52" t="s">
        <v>19</v>
      </c>
      <c r="K52" s="81"/>
      <c r="L52" s="156" t="s">
        <v>20</v>
      </c>
      <c r="M52" s="16"/>
      <c r="N52" s="16"/>
      <c r="O52" s="16"/>
      <c r="P52" s="81"/>
      <c r="Q52" s="79"/>
      <c r="R52" s="89"/>
      <c r="S52" s="6"/>
      <c r="U52" s="99"/>
      <c r="V52" s="99"/>
    </row>
    <row r="53" spans="4:22" ht="18" customHeight="1" x14ac:dyDescent="0.3">
      <c r="D53" s="6"/>
      <c r="J53" s="52" t="s">
        <v>452</v>
      </c>
      <c r="K53" s="81"/>
      <c r="L53" s="156" t="s">
        <v>453</v>
      </c>
      <c r="M53" s="16"/>
      <c r="N53" s="16"/>
      <c r="O53" s="16"/>
      <c r="P53" s="81"/>
      <c r="Q53" s="79"/>
      <c r="R53" s="89"/>
      <c r="S53" s="6"/>
      <c r="U53" s="99"/>
      <c r="V53" s="99"/>
    </row>
    <row r="54" spans="4:22" ht="18" customHeight="1" x14ac:dyDescent="0.3">
      <c r="D54" s="6"/>
      <c r="J54" s="52" t="s">
        <v>271</v>
      </c>
      <c r="K54" s="81"/>
      <c r="L54" s="156" t="s">
        <v>272</v>
      </c>
      <c r="M54" s="16"/>
      <c r="N54" s="16"/>
      <c r="O54" s="16"/>
      <c r="P54" s="81"/>
      <c r="Q54" s="152"/>
      <c r="R54" s="89"/>
      <c r="S54" s="6"/>
      <c r="U54" s="99"/>
      <c r="V54" s="99"/>
    </row>
    <row r="55" spans="4:22" ht="18" customHeight="1" thickBot="1" x14ac:dyDescent="0.35">
      <c r="D55" s="6"/>
      <c r="J55" s="52" t="s">
        <v>21</v>
      </c>
      <c r="K55" s="81"/>
      <c r="L55" s="156" t="s">
        <v>22</v>
      </c>
      <c r="M55" s="16"/>
      <c r="N55" s="153"/>
      <c r="O55" s="16"/>
      <c r="P55" s="16"/>
      <c r="Q55" s="80"/>
      <c r="R55" s="89"/>
      <c r="U55" s="99"/>
      <c r="V55" s="99"/>
    </row>
    <row r="56" spans="4:22" ht="8.1" customHeight="1" x14ac:dyDescent="0.25">
      <c r="D56" s="6"/>
      <c r="K56" s="81"/>
      <c r="L56" s="154"/>
      <c r="M56" s="81"/>
      <c r="N56" s="16"/>
      <c r="O56" s="16"/>
      <c r="P56" s="81"/>
      <c r="Q56" s="81"/>
      <c r="R56" s="89"/>
      <c r="U56" s="99"/>
      <c r="V56" s="99"/>
    </row>
    <row r="57" spans="4:22" ht="18.75" x14ac:dyDescent="0.25">
      <c r="D57" s="6"/>
      <c r="K57" s="81"/>
      <c r="L57" s="155" t="s">
        <v>233</v>
      </c>
      <c r="M57" s="81"/>
      <c r="N57" s="16"/>
      <c r="O57" s="16"/>
      <c r="P57" s="81"/>
      <c r="Q57" s="2">
        <f>SUM(Q37:Q55)</f>
        <v>0</v>
      </c>
      <c r="R57" s="89"/>
      <c r="U57" s="99"/>
      <c r="V57" s="99"/>
    </row>
    <row r="58" spans="4:22" ht="15.75" thickBot="1" x14ac:dyDescent="0.3">
      <c r="D58" s="6"/>
      <c r="K58" s="81"/>
      <c r="L58" s="81"/>
      <c r="M58" s="81"/>
      <c r="N58" s="81"/>
      <c r="O58" s="81"/>
      <c r="P58" s="81"/>
      <c r="Q58" s="81"/>
      <c r="R58" s="89"/>
      <c r="U58" s="99"/>
      <c r="V58" s="99"/>
    </row>
    <row r="59" spans="4:22" ht="19.5" thickBot="1" x14ac:dyDescent="0.35">
      <c r="D59" s="6"/>
      <c r="J59" s="52" t="s">
        <v>45</v>
      </c>
      <c r="K59" s="16"/>
      <c r="L59" s="161" t="s">
        <v>267</v>
      </c>
      <c r="M59" s="16"/>
      <c r="N59" s="16"/>
      <c r="O59" s="16"/>
      <c r="P59" s="16"/>
      <c r="Q59" s="141"/>
      <c r="R59" s="89"/>
      <c r="U59" s="99"/>
      <c r="V59" s="99"/>
    </row>
    <row r="60" spans="4:22" x14ac:dyDescent="0.25">
      <c r="D60" s="6"/>
      <c r="K60" s="81"/>
      <c r="L60" s="81"/>
      <c r="M60" s="81"/>
      <c r="N60" s="81"/>
      <c r="O60" s="81"/>
      <c r="P60" s="81"/>
      <c r="Q60" s="81"/>
      <c r="R60" s="89"/>
      <c r="U60" s="99"/>
      <c r="V60" s="99"/>
    </row>
    <row r="61" spans="4:22" ht="18" x14ac:dyDescent="0.25">
      <c r="D61" s="6"/>
      <c r="J61" s="52"/>
      <c r="K61" s="81"/>
      <c r="L61" s="13" t="s">
        <v>422</v>
      </c>
      <c r="M61" s="8"/>
      <c r="N61" s="8"/>
      <c r="O61" s="8"/>
      <c r="P61" s="8"/>
      <c r="Q61" s="8"/>
      <c r="R61" s="33"/>
      <c r="U61" s="99"/>
      <c r="V61" s="99"/>
    </row>
    <row r="62" spans="4:22" x14ac:dyDescent="0.25">
      <c r="D62" s="6"/>
      <c r="J62" s="52"/>
      <c r="K62" s="16"/>
      <c r="L62" s="8"/>
      <c r="M62" s="8"/>
      <c r="N62" s="8"/>
      <c r="O62" s="8"/>
      <c r="P62" s="8"/>
      <c r="Q62" s="178" t="s">
        <v>423</v>
      </c>
      <c r="R62" s="33"/>
      <c r="U62" s="99"/>
      <c r="V62" s="99"/>
    </row>
    <row r="63" spans="4:22" ht="16.5" thickBot="1" x14ac:dyDescent="0.3">
      <c r="D63" s="6"/>
      <c r="J63" s="52"/>
      <c r="K63" s="16"/>
      <c r="L63" s="179" t="s">
        <v>424</v>
      </c>
      <c r="M63" s="8"/>
      <c r="N63" s="8"/>
      <c r="O63" s="8"/>
      <c r="P63" s="8"/>
      <c r="Q63" s="112"/>
      <c r="R63" s="81"/>
      <c r="U63" s="99"/>
      <c r="V63" s="99"/>
    </row>
    <row r="64" spans="4:22" ht="19.5" thickBot="1" x14ac:dyDescent="0.35">
      <c r="D64" s="6"/>
      <c r="J64" s="52" t="s">
        <v>389</v>
      </c>
      <c r="K64" s="16"/>
      <c r="L64" s="156" t="s">
        <v>390</v>
      </c>
      <c r="M64" s="8"/>
      <c r="N64" s="8"/>
      <c r="O64" s="8"/>
      <c r="P64" s="8"/>
      <c r="Q64" s="180"/>
      <c r="R64" s="81"/>
      <c r="U64" s="99"/>
      <c r="V64" s="99"/>
    </row>
    <row r="65" spans="4:22" ht="19.5" thickBot="1" x14ac:dyDescent="0.35">
      <c r="D65" s="6"/>
      <c r="J65" s="52" t="s">
        <v>391</v>
      </c>
      <c r="K65" s="16"/>
      <c r="L65" s="156" t="s">
        <v>392</v>
      </c>
      <c r="M65" s="81"/>
      <c r="N65" s="81"/>
      <c r="O65" s="81"/>
      <c r="P65" s="81"/>
      <c r="Q65" s="180"/>
      <c r="R65" s="81"/>
      <c r="U65" s="99"/>
      <c r="V65" s="99"/>
    </row>
    <row r="66" spans="4:22" ht="19.5" thickBot="1" x14ac:dyDescent="0.35">
      <c r="D66" s="6"/>
      <c r="J66" s="52" t="s">
        <v>393</v>
      </c>
      <c r="K66" s="16"/>
      <c r="L66" s="156" t="s">
        <v>394</v>
      </c>
      <c r="M66" s="81"/>
      <c r="N66" s="81"/>
      <c r="O66" s="81"/>
      <c r="P66" s="81"/>
      <c r="Q66" s="180"/>
      <c r="R66" s="89"/>
      <c r="U66" s="99"/>
      <c r="V66" s="99"/>
    </row>
    <row r="67" spans="4:22" ht="19.5" thickBot="1" x14ac:dyDescent="0.35">
      <c r="D67" s="6"/>
      <c r="J67" s="52" t="s">
        <v>395</v>
      </c>
      <c r="K67" s="16"/>
      <c r="L67" s="156" t="s">
        <v>396</v>
      </c>
      <c r="M67" s="81"/>
      <c r="N67" s="81"/>
      <c r="O67" s="81"/>
      <c r="P67" s="81"/>
      <c r="Q67" s="180"/>
      <c r="R67" s="89"/>
      <c r="U67" s="99"/>
      <c r="V67" s="99"/>
    </row>
    <row r="68" spans="4:22" ht="19.5" thickBot="1" x14ac:dyDescent="0.35">
      <c r="D68" s="6"/>
      <c r="J68" s="52" t="s">
        <v>397</v>
      </c>
      <c r="K68" s="16"/>
      <c r="L68" s="156" t="s">
        <v>398</v>
      </c>
      <c r="M68" s="81"/>
      <c r="N68" s="81"/>
      <c r="O68" s="81"/>
      <c r="P68" s="81"/>
      <c r="Q68" s="180"/>
      <c r="R68" s="89"/>
      <c r="U68" s="99"/>
      <c r="V68" s="99"/>
    </row>
    <row r="69" spans="4:22" x14ac:dyDescent="0.25">
      <c r="D69" s="6"/>
      <c r="J69" s="52"/>
      <c r="K69" s="16"/>
      <c r="L69" s="81"/>
      <c r="M69" s="81"/>
      <c r="N69" s="81"/>
      <c r="O69" s="81"/>
      <c r="P69" s="81"/>
      <c r="Q69" s="81"/>
      <c r="R69" s="89"/>
      <c r="U69" s="99"/>
      <c r="V69" s="99"/>
    </row>
    <row r="70" spans="4:22" x14ac:dyDescent="0.25">
      <c r="D70" s="6"/>
      <c r="J70" s="52"/>
      <c r="U70" s="99"/>
      <c r="V70" s="99"/>
    </row>
    <row r="71" spans="4:22" x14ac:dyDescent="0.25">
      <c r="D71" s="6"/>
      <c r="U71" s="4"/>
      <c r="V71" s="4"/>
    </row>
    <row r="72" spans="4:22" x14ac:dyDescent="0.25">
      <c r="D72" s="6"/>
      <c r="U72" s="4"/>
      <c r="V72" s="4"/>
    </row>
    <row r="73" spans="4:22" x14ac:dyDescent="0.25">
      <c r="D73" s="6"/>
      <c r="U73" s="4"/>
      <c r="V73" s="4"/>
    </row>
  </sheetData>
  <sheetProtection password="D59A" sheet="1" objects="1" scenarios="1" selectLockedCells="1"/>
  <mergeCells count="4">
    <mergeCell ref="U3:V6"/>
    <mergeCell ref="L35:Q36"/>
    <mergeCell ref="L10:P10"/>
    <mergeCell ref="L43:O43"/>
  </mergeCells>
  <dataValidations count="1">
    <dataValidation type="custom" allowBlank="1" showInputMessage="1" showErrorMessage="1" sqref="Q59 Q19:Q28 Q30:Q31 Q37:Q55 Q12:Q16">
      <formula1>ISNUMBER(Q12)</formula1>
    </dataValidation>
  </dataValidations>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2">
        <x14:dataValidation type="list" showInputMessage="1" showErrorMessage="1">
          <x14:formula1>
            <xm:f>phocas!$N$2:$N$5</xm:f>
          </x14:formula1>
          <xm:sqref>Q64:Q68</xm:sqref>
        </x14:dataValidation>
        <x14:dataValidation type="list" allowBlank="1" showInputMessage="1" showErrorMessage="1">
          <x14:formula1>
            <xm:f>phocas!$N$51:$N$63</xm:f>
          </x14:formula1>
          <xm:sqref>Q10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U94"/>
  <sheetViews>
    <sheetView showGridLines="0" showRowColHeaders="0" topLeftCell="J1" zoomScaleNormal="100" workbookViewId="0">
      <selection activeCell="Q12" sqref="Q12"/>
    </sheetView>
  </sheetViews>
  <sheetFormatPr defaultColWidth="9.140625" defaultRowHeight="15" x14ac:dyDescent="0.25"/>
  <cols>
    <col min="1" max="2" width="4.7109375" style="6" customWidth="1"/>
    <col min="3" max="8" width="9.140625" style="6"/>
    <col min="9" max="9" width="9.140625" style="94"/>
    <col min="10" max="10" width="9.140625" style="52"/>
    <col min="11" max="11" width="4.7109375" style="6" customWidth="1"/>
    <col min="12" max="14" width="14.7109375" style="6" customWidth="1"/>
    <col min="15" max="15" width="18.140625" style="6" customWidth="1"/>
    <col min="16" max="17" width="14.7109375" style="6" customWidth="1"/>
    <col min="18" max="18" width="14.7109375" style="24" customWidth="1"/>
    <col min="19" max="19" width="9.140625" style="26"/>
    <col min="20" max="21" width="20.7109375" style="6" customWidth="1"/>
    <col min="22" max="16384" width="9.140625" style="6"/>
  </cols>
  <sheetData>
    <row r="1" spans="3:21" s="52" customFormat="1" x14ac:dyDescent="0.25">
      <c r="I1" s="93"/>
      <c r="J1" s="51" t="s">
        <v>205</v>
      </c>
      <c r="L1" s="52" t="s">
        <v>235</v>
      </c>
      <c r="Q1" s="54" t="s">
        <v>234</v>
      </c>
      <c r="S1" s="56"/>
    </row>
    <row r="3" spans="3:21" ht="23.25" thickBot="1" x14ac:dyDescent="0.3">
      <c r="C3" s="27" t="s">
        <v>0</v>
      </c>
      <c r="D3" s="27" t="s">
        <v>1</v>
      </c>
      <c r="E3" s="27" t="s">
        <v>2</v>
      </c>
      <c r="F3" s="27" t="s">
        <v>3</v>
      </c>
      <c r="G3" s="27" t="s">
        <v>4</v>
      </c>
      <c r="H3" s="27" t="s">
        <v>177</v>
      </c>
      <c r="K3" s="16"/>
      <c r="L3" s="32" t="s">
        <v>401</v>
      </c>
      <c r="M3" s="8"/>
      <c r="N3" s="8"/>
      <c r="O3" s="8"/>
      <c r="P3" s="8"/>
      <c r="Q3" s="8"/>
      <c r="R3" s="33"/>
      <c r="S3" s="7"/>
      <c r="T3" s="195" t="s">
        <v>239</v>
      </c>
      <c r="U3" s="196"/>
    </row>
    <row r="4" spans="3:21" x14ac:dyDescent="0.25">
      <c r="I4" s="93"/>
      <c r="J4" s="51"/>
      <c r="K4" s="16"/>
      <c r="L4" s="16"/>
      <c r="M4" s="8"/>
      <c r="N4" s="8"/>
      <c r="O4" s="8"/>
      <c r="P4" s="8"/>
      <c r="Q4" s="8"/>
      <c r="R4" s="33"/>
      <c r="S4" s="7"/>
      <c r="T4" s="197"/>
      <c r="U4" s="198"/>
    </row>
    <row r="5" spans="3:21" x14ac:dyDescent="0.25">
      <c r="I5" s="93"/>
      <c r="J5" s="51"/>
      <c r="K5" s="16"/>
      <c r="L5" s="35" t="s">
        <v>203</v>
      </c>
      <c r="M5" s="8"/>
      <c r="N5" s="8"/>
      <c r="O5" s="8"/>
      <c r="P5" s="8"/>
      <c r="Q5" s="8"/>
      <c r="R5" s="33"/>
      <c r="S5" s="7"/>
      <c r="T5" s="197"/>
      <c r="U5" s="198"/>
    </row>
    <row r="6" spans="3:21" x14ac:dyDescent="0.25">
      <c r="I6" s="93"/>
      <c r="J6" s="51"/>
      <c r="K6" s="16"/>
      <c r="L6" s="35" t="s">
        <v>204</v>
      </c>
      <c r="M6" s="8"/>
      <c r="N6" s="8"/>
      <c r="O6" s="8"/>
      <c r="P6" s="8"/>
      <c r="Q6" s="8"/>
      <c r="R6" s="33"/>
      <c r="S6" s="7"/>
      <c r="T6" s="199"/>
      <c r="U6" s="200"/>
    </row>
    <row r="7" spans="3:21" x14ac:dyDescent="0.25">
      <c r="I7" s="93"/>
      <c r="J7" s="51"/>
      <c r="K7" s="16"/>
      <c r="L7" s="36" t="s">
        <v>264</v>
      </c>
      <c r="M7" s="8"/>
      <c r="N7" s="8"/>
      <c r="O7" s="8"/>
      <c r="P7" s="8"/>
      <c r="Q7" s="8"/>
      <c r="R7" s="33"/>
      <c r="S7" s="7"/>
      <c r="T7" s="99"/>
      <c r="U7" s="99"/>
    </row>
    <row r="8" spans="3:21" x14ac:dyDescent="0.25">
      <c r="I8" s="93"/>
      <c r="J8" s="51"/>
      <c r="K8" s="16"/>
      <c r="L8" s="16"/>
      <c r="M8" s="8"/>
      <c r="N8" s="8"/>
      <c r="O8" s="8"/>
      <c r="P8" s="8"/>
      <c r="Q8" s="8"/>
      <c r="R8" s="50"/>
      <c r="S8" s="7"/>
      <c r="T8" s="99"/>
      <c r="U8" s="99"/>
    </row>
    <row r="10" spans="3:21" x14ac:dyDescent="0.25">
      <c r="I10" s="93"/>
      <c r="J10" s="51"/>
      <c r="K10" s="16"/>
      <c r="L10" s="16"/>
      <c r="M10" s="8"/>
      <c r="N10" s="8"/>
      <c r="O10" s="8"/>
      <c r="P10" s="8"/>
      <c r="Q10" s="8"/>
      <c r="R10" s="50"/>
      <c r="S10" s="7"/>
      <c r="T10" s="99"/>
      <c r="U10" s="99"/>
    </row>
    <row r="11" spans="3:21" ht="20.25" thickBot="1" x14ac:dyDescent="0.3">
      <c r="I11" s="93"/>
      <c r="K11" s="16"/>
      <c r="L11" s="42" t="s">
        <v>429</v>
      </c>
      <c r="M11" s="8"/>
      <c r="N11" s="8"/>
      <c r="O11" s="8"/>
      <c r="P11" s="8"/>
      <c r="Q11" s="9"/>
      <c r="R11" s="50"/>
      <c r="S11" s="7"/>
      <c r="T11" s="99"/>
      <c r="U11" s="99"/>
    </row>
    <row r="12" spans="3:21" ht="15.75" x14ac:dyDescent="0.25">
      <c r="I12" s="93"/>
      <c r="J12" s="52" t="s">
        <v>40</v>
      </c>
      <c r="K12" s="16"/>
      <c r="L12" s="160" t="s">
        <v>226</v>
      </c>
      <c r="M12" s="8"/>
      <c r="N12" s="8"/>
      <c r="O12" s="8"/>
      <c r="P12" s="149" t="s">
        <v>188</v>
      </c>
      <c r="Q12" s="57"/>
      <c r="R12" s="50"/>
      <c r="S12" s="7"/>
      <c r="T12" s="99"/>
      <c r="U12" s="99"/>
    </row>
    <row r="13" spans="3:21" ht="15.75" x14ac:dyDescent="0.25">
      <c r="I13" s="93"/>
      <c r="J13" s="52" t="s">
        <v>41</v>
      </c>
      <c r="K13" s="16"/>
      <c r="L13" s="160" t="s">
        <v>227</v>
      </c>
      <c r="M13" s="8"/>
      <c r="N13" s="8"/>
      <c r="O13" s="8"/>
      <c r="P13" s="149" t="s">
        <v>188</v>
      </c>
      <c r="Q13" s="58"/>
      <c r="R13" s="50"/>
      <c r="S13" s="7"/>
      <c r="T13" s="99"/>
      <c r="U13" s="99"/>
    </row>
    <row r="14" spans="3:21" ht="16.5" thickBot="1" x14ac:dyDescent="0.3">
      <c r="I14" s="93"/>
      <c r="J14" s="52" t="s">
        <v>42</v>
      </c>
      <c r="K14" s="16"/>
      <c r="L14" s="160" t="s">
        <v>228</v>
      </c>
      <c r="M14" s="8"/>
      <c r="N14" s="8"/>
      <c r="O14" s="8"/>
      <c r="P14" s="149" t="s">
        <v>188</v>
      </c>
      <c r="Q14" s="101"/>
      <c r="R14" s="50"/>
      <c r="S14" s="7"/>
      <c r="T14" s="99"/>
      <c r="U14" s="99"/>
    </row>
    <row r="15" spans="3:21" ht="19.5" customHeight="1" x14ac:dyDescent="0.25">
      <c r="I15" s="93"/>
      <c r="K15" s="16"/>
      <c r="L15" s="44"/>
      <c r="M15" s="8"/>
      <c r="N15" s="8"/>
      <c r="O15" s="81"/>
      <c r="P15" s="63" t="s">
        <v>212</v>
      </c>
      <c r="Q15" s="162">
        <f>SUM(Q12:Q14)/100</f>
        <v>0</v>
      </c>
      <c r="R15" s="50"/>
      <c r="S15" s="7"/>
      <c r="T15" s="99"/>
      <c r="U15" s="99"/>
    </row>
    <row r="16" spans="3:21" x14ac:dyDescent="0.25">
      <c r="I16" s="93"/>
      <c r="J16" s="51"/>
      <c r="K16" s="16"/>
      <c r="L16" s="16"/>
      <c r="M16" s="8"/>
      <c r="N16" s="8"/>
      <c r="O16" s="8"/>
      <c r="P16" s="8"/>
      <c r="Q16" s="151" t="str">
        <f>IF(Q15=0," ",IF(Q15=1," ","% of Sales does not sum to 100%"))</f>
        <v xml:space="preserve"> </v>
      </c>
      <c r="R16" s="50"/>
      <c r="S16" s="7"/>
      <c r="T16" s="99"/>
      <c r="U16" s="99"/>
    </row>
    <row r="17" spans="3:21" ht="19.5" x14ac:dyDescent="0.25">
      <c r="I17" s="93"/>
      <c r="K17" s="16"/>
      <c r="L17" s="42" t="s">
        <v>417</v>
      </c>
      <c r="M17" s="16"/>
      <c r="N17" s="8"/>
      <c r="O17" s="8"/>
      <c r="P17" s="8"/>
      <c r="Q17" s="8"/>
      <c r="R17" s="50"/>
      <c r="S17" s="7"/>
      <c r="T17" s="99"/>
      <c r="U17" s="99"/>
    </row>
    <row r="18" spans="3:21" ht="15.75" thickBot="1" x14ac:dyDescent="0.3">
      <c r="I18" s="93"/>
      <c r="K18" s="148"/>
      <c r="L18" s="164"/>
      <c r="M18" s="165"/>
      <c r="N18" s="8"/>
      <c r="O18" s="8"/>
      <c r="P18" s="8"/>
      <c r="Q18" s="8"/>
      <c r="R18" s="50"/>
      <c r="S18" s="7"/>
      <c r="T18" s="99"/>
      <c r="U18" s="99"/>
    </row>
    <row r="19" spans="3:21" ht="18.75" x14ac:dyDescent="0.3">
      <c r="I19" s="93"/>
      <c r="J19" s="52" t="s">
        <v>273</v>
      </c>
      <c r="K19" s="148"/>
      <c r="L19" s="175" t="s">
        <v>274</v>
      </c>
      <c r="M19" s="16"/>
      <c r="N19" s="8"/>
      <c r="O19" s="16"/>
      <c r="P19" s="149" t="s">
        <v>188</v>
      </c>
      <c r="Q19" s="57">
        <v>0</v>
      </c>
      <c r="R19" s="50"/>
      <c r="S19" s="7"/>
      <c r="T19" s="99"/>
      <c r="U19" s="99"/>
    </row>
    <row r="20" spans="3:21" ht="18.75" x14ac:dyDescent="0.3">
      <c r="I20" s="93"/>
      <c r="J20" s="52" t="s">
        <v>275</v>
      </c>
      <c r="K20" s="148"/>
      <c r="L20" s="175" t="s">
        <v>276</v>
      </c>
      <c r="M20" s="16"/>
      <c r="N20" s="8"/>
      <c r="O20" s="16"/>
      <c r="P20" s="149" t="s">
        <v>188</v>
      </c>
      <c r="Q20" s="58"/>
      <c r="R20" s="50"/>
      <c r="S20" s="7"/>
      <c r="T20" s="99"/>
      <c r="U20" s="99"/>
    </row>
    <row r="21" spans="3:21" ht="18.75" x14ac:dyDescent="0.3">
      <c r="I21" s="93"/>
      <c r="J21" s="52" t="s">
        <v>277</v>
      </c>
      <c r="K21" s="148"/>
      <c r="L21" s="175" t="s">
        <v>278</v>
      </c>
      <c r="M21" s="16"/>
      <c r="N21" s="8"/>
      <c r="O21" s="16"/>
      <c r="P21" s="149" t="s">
        <v>188</v>
      </c>
      <c r="Q21" s="58"/>
      <c r="R21" s="50"/>
      <c r="S21" s="7"/>
      <c r="T21" s="99"/>
      <c r="U21" s="99"/>
    </row>
    <row r="22" spans="3:21" ht="18.75" x14ac:dyDescent="0.3">
      <c r="I22" s="93"/>
      <c r="J22" s="52" t="s">
        <v>279</v>
      </c>
      <c r="K22" s="148"/>
      <c r="L22" s="175" t="s">
        <v>280</v>
      </c>
      <c r="M22" s="16"/>
      <c r="N22" s="8"/>
      <c r="O22" s="16"/>
      <c r="P22" s="149" t="s">
        <v>188</v>
      </c>
      <c r="Q22" s="58"/>
      <c r="R22" s="50"/>
      <c r="S22" s="7"/>
      <c r="T22" s="99"/>
      <c r="U22" s="99"/>
    </row>
    <row r="23" spans="3:21" ht="18.75" x14ac:dyDescent="0.3">
      <c r="I23" s="93"/>
      <c r="J23" s="52" t="s">
        <v>281</v>
      </c>
      <c r="K23" s="148"/>
      <c r="L23" s="175" t="s">
        <v>282</v>
      </c>
      <c r="M23" s="16"/>
      <c r="N23" s="163"/>
      <c r="O23" s="16"/>
      <c r="P23" s="149" t="s">
        <v>188</v>
      </c>
      <c r="Q23" s="58">
        <v>0</v>
      </c>
      <c r="R23" s="50"/>
      <c r="S23" s="7"/>
      <c r="T23" s="99"/>
      <c r="U23" s="99"/>
    </row>
    <row r="24" spans="3:21" ht="19.5" thickBot="1" x14ac:dyDescent="0.35">
      <c r="I24" s="93"/>
      <c r="J24" s="52" t="s">
        <v>283</v>
      </c>
      <c r="K24" s="148"/>
      <c r="L24" s="175" t="s">
        <v>284</v>
      </c>
      <c r="M24" s="16"/>
      <c r="N24" s="8"/>
      <c r="O24" s="16"/>
      <c r="P24" s="149" t="s">
        <v>188</v>
      </c>
      <c r="Q24" s="101"/>
      <c r="R24" s="50"/>
      <c r="S24" s="7"/>
      <c r="T24" s="99"/>
      <c r="U24" s="99"/>
    </row>
    <row r="25" spans="3:21" x14ac:dyDescent="0.25">
      <c r="I25" s="93"/>
      <c r="K25" s="148"/>
      <c r="L25" s="166"/>
      <c r="M25" s="165"/>
      <c r="N25" s="8"/>
      <c r="O25" s="8"/>
      <c r="P25" s="63" t="s">
        <v>402</v>
      </c>
      <c r="Q25" s="150">
        <f>SUM(Q19:Q24)/100</f>
        <v>0</v>
      </c>
      <c r="R25" s="50"/>
      <c r="S25" s="7"/>
      <c r="T25" s="99"/>
      <c r="U25" s="99"/>
    </row>
    <row r="26" spans="3:21" x14ac:dyDescent="0.25">
      <c r="I26" s="93"/>
      <c r="K26" s="16"/>
      <c r="L26" s="44"/>
      <c r="M26" s="8"/>
      <c r="N26" s="8"/>
      <c r="O26" s="8"/>
      <c r="P26" s="63"/>
      <c r="Q26" s="151" t="str">
        <f>IF(Q25=0," ",IF(Q25=1," ","% of Sales does not sum to 100%"))</f>
        <v xml:space="preserve"> </v>
      </c>
      <c r="R26" s="50"/>
      <c r="S26" s="7"/>
      <c r="T26" s="99"/>
      <c r="U26" s="99"/>
    </row>
    <row r="27" spans="3:21" ht="19.5" x14ac:dyDescent="0.25">
      <c r="I27" s="93"/>
      <c r="K27" s="16"/>
      <c r="L27" s="42" t="s">
        <v>418</v>
      </c>
      <c r="M27" s="16"/>
      <c r="N27" s="8"/>
      <c r="O27" s="8"/>
      <c r="P27" s="8"/>
      <c r="Q27" s="8"/>
      <c r="R27" s="33"/>
      <c r="S27" s="7"/>
      <c r="T27" s="99"/>
      <c r="U27" s="99"/>
    </row>
    <row r="28" spans="3:21" ht="8.1" customHeight="1" thickBot="1" x14ac:dyDescent="0.3">
      <c r="I28" s="93"/>
      <c r="K28" s="16"/>
      <c r="L28" s="41"/>
      <c r="M28" s="8"/>
      <c r="N28" s="8"/>
      <c r="O28" s="8"/>
      <c r="P28" s="8"/>
      <c r="Q28" s="8"/>
      <c r="R28" s="50"/>
      <c r="S28" s="7"/>
      <c r="T28" s="99"/>
      <c r="U28" s="99"/>
    </row>
    <row r="29" spans="3:21" ht="18" customHeight="1" x14ac:dyDescent="0.3">
      <c r="C29" s="6" t="s">
        <v>29</v>
      </c>
      <c r="J29" s="52" t="s">
        <v>30</v>
      </c>
      <c r="K29" s="16"/>
      <c r="L29" s="175" t="s">
        <v>303</v>
      </c>
      <c r="M29" s="8"/>
      <c r="N29" s="8"/>
      <c r="O29" s="8"/>
      <c r="P29" s="149" t="s">
        <v>188</v>
      </c>
      <c r="Q29" s="57">
        <v>0</v>
      </c>
      <c r="R29" s="16"/>
      <c r="S29" s="7"/>
      <c r="T29" s="99"/>
      <c r="U29" s="99"/>
    </row>
    <row r="30" spans="3:21" ht="18" customHeight="1" x14ac:dyDescent="0.3">
      <c r="C30" s="6" t="s">
        <v>29</v>
      </c>
      <c r="J30" s="52" t="s">
        <v>31</v>
      </c>
      <c r="K30" s="16"/>
      <c r="L30" s="175" t="s">
        <v>304</v>
      </c>
      <c r="M30" s="8"/>
      <c r="N30" s="8"/>
      <c r="O30" s="8"/>
      <c r="P30" s="149" t="s">
        <v>188</v>
      </c>
      <c r="Q30" s="58"/>
      <c r="R30" s="16"/>
      <c r="S30" s="7"/>
      <c r="T30" s="100"/>
      <c r="U30" s="100"/>
    </row>
    <row r="31" spans="3:21" ht="18" customHeight="1" x14ac:dyDescent="0.3">
      <c r="C31" s="6" t="s">
        <v>29</v>
      </c>
      <c r="J31" s="52" t="s">
        <v>32</v>
      </c>
      <c r="K31" s="16"/>
      <c r="L31" s="175" t="s">
        <v>305</v>
      </c>
      <c r="M31" s="8"/>
      <c r="N31" s="8"/>
      <c r="O31" s="8"/>
      <c r="P31" s="149" t="s">
        <v>188</v>
      </c>
      <c r="Q31" s="58">
        <v>0</v>
      </c>
      <c r="R31" s="16"/>
      <c r="S31" s="7"/>
      <c r="T31" s="100"/>
      <c r="U31" s="100"/>
    </row>
    <row r="32" spans="3:21" ht="18" customHeight="1" x14ac:dyDescent="0.3">
      <c r="C32" s="6" t="s">
        <v>29</v>
      </c>
      <c r="J32" s="52" t="s">
        <v>33</v>
      </c>
      <c r="K32" s="16"/>
      <c r="L32" s="175" t="s">
        <v>306</v>
      </c>
      <c r="M32" s="8"/>
      <c r="N32" s="8"/>
      <c r="O32" s="8"/>
      <c r="P32" s="149" t="s">
        <v>188</v>
      </c>
      <c r="Q32" s="58">
        <v>0</v>
      </c>
      <c r="R32" s="16"/>
      <c r="S32" s="7"/>
      <c r="T32" s="100"/>
      <c r="U32" s="100"/>
    </row>
    <row r="33" spans="3:21" ht="18" customHeight="1" x14ac:dyDescent="0.3">
      <c r="C33" s="6" t="s">
        <v>29</v>
      </c>
      <c r="J33" s="52" t="s">
        <v>34</v>
      </c>
      <c r="K33" s="16"/>
      <c r="L33" s="175" t="s">
        <v>307</v>
      </c>
      <c r="M33" s="8"/>
      <c r="N33" s="168"/>
      <c r="O33" s="168"/>
      <c r="P33" s="149" t="s">
        <v>188</v>
      </c>
      <c r="Q33" s="58">
        <v>0</v>
      </c>
      <c r="R33" s="16"/>
      <c r="S33" s="7"/>
      <c r="T33" s="99"/>
      <c r="U33" s="99"/>
    </row>
    <row r="34" spans="3:21" ht="18" customHeight="1" x14ac:dyDescent="0.3">
      <c r="C34" s="6" t="s">
        <v>29</v>
      </c>
      <c r="J34" s="52" t="s">
        <v>35</v>
      </c>
      <c r="K34" s="16"/>
      <c r="L34" s="175" t="s">
        <v>308</v>
      </c>
      <c r="M34" s="8"/>
      <c r="N34" s="8"/>
      <c r="O34" s="8"/>
      <c r="P34" s="149" t="s">
        <v>188</v>
      </c>
      <c r="Q34" s="58"/>
      <c r="R34" s="16"/>
      <c r="S34" s="7"/>
      <c r="T34" s="99"/>
      <c r="U34" s="99"/>
    </row>
    <row r="35" spans="3:21" ht="18" customHeight="1" x14ac:dyDescent="0.3">
      <c r="C35" s="6" t="s">
        <v>29</v>
      </c>
      <c r="J35" s="52" t="s">
        <v>36</v>
      </c>
      <c r="K35" s="16"/>
      <c r="L35" s="175" t="s">
        <v>309</v>
      </c>
      <c r="M35" s="8"/>
      <c r="N35" s="8"/>
      <c r="O35" s="8"/>
      <c r="P35" s="149" t="s">
        <v>188</v>
      </c>
      <c r="Q35" s="58"/>
      <c r="R35" s="16"/>
      <c r="S35" s="7"/>
      <c r="T35" s="99"/>
      <c r="U35" s="99"/>
    </row>
    <row r="36" spans="3:21" ht="18" customHeight="1" x14ac:dyDescent="0.3">
      <c r="J36" s="52" t="s">
        <v>37</v>
      </c>
      <c r="K36" s="16"/>
      <c r="L36" s="175" t="s">
        <v>310</v>
      </c>
      <c r="M36" s="8"/>
      <c r="N36" s="8"/>
      <c r="O36" s="8"/>
      <c r="P36" s="149" t="s">
        <v>188</v>
      </c>
      <c r="Q36" s="58"/>
      <c r="R36" s="16"/>
      <c r="S36" s="7"/>
      <c r="T36" s="99"/>
      <c r="U36" s="99"/>
    </row>
    <row r="37" spans="3:21" ht="18" customHeight="1" x14ac:dyDescent="0.3">
      <c r="J37" s="52" t="s">
        <v>38</v>
      </c>
      <c r="K37" s="16"/>
      <c r="L37" s="175" t="s">
        <v>311</v>
      </c>
      <c r="M37" s="8"/>
      <c r="N37" s="8"/>
      <c r="O37" s="8"/>
      <c r="P37" s="149" t="s">
        <v>188</v>
      </c>
      <c r="Q37" s="58"/>
      <c r="R37" s="16"/>
      <c r="S37" s="7"/>
      <c r="T37" s="99"/>
      <c r="U37" s="99"/>
    </row>
    <row r="38" spans="3:21" ht="18" customHeight="1" x14ac:dyDescent="0.3">
      <c r="J38" s="52" t="s">
        <v>312</v>
      </c>
      <c r="K38" s="16"/>
      <c r="L38" s="175" t="s">
        <v>313</v>
      </c>
      <c r="M38" s="8"/>
      <c r="N38" s="8"/>
      <c r="O38" s="8"/>
      <c r="P38" s="149" t="s">
        <v>188</v>
      </c>
      <c r="Q38" s="58"/>
      <c r="R38" s="16"/>
      <c r="S38" s="7"/>
      <c r="T38" s="99"/>
      <c r="U38" s="99"/>
    </row>
    <row r="39" spans="3:21" ht="18" customHeight="1" x14ac:dyDescent="0.3">
      <c r="J39" s="52" t="s">
        <v>314</v>
      </c>
      <c r="K39" s="16"/>
      <c r="L39" s="175" t="s">
        <v>315</v>
      </c>
      <c r="M39" s="8"/>
      <c r="N39" s="8"/>
      <c r="O39" s="8"/>
      <c r="P39" s="149" t="s">
        <v>188</v>
      </c>
      <c r="Q39" s="58"/>
      <c r="R39" s="16"/>
      <c r="S39" s="7"/>
      <c r="T39" s="99"/>
      <c r="U39" s="99"/>
    </row>
    <row r="40" spans="3:21" ht="18" customHeight="1" x14ac:dyDescent="0.3">
      <c r="C40" s="6" t="s">
        <v>29</v>
      </c>
      <c r="J40" s="52" t="s">
        <v>316</v>
      </c>
      <c r="K40" s="16"/>
      <c r="L40" s="175" t="s">
        <v>317</v>
      </c>
      <c r="M40" s="8"/>
      <c r="N40" s="8"/>
      <c r="O40" s="8"/>
      <c r="P40" s="149" t="s">
        <v>188</v>
      </c>
      <c r="Q40" s="58">
        <v>0</v>
      </c>
      <c r="R40" s="16"/>
      <c r="S40" s="7"/>
      <c r="T40" s="99"/>
      <c r="U40" s="99"/>
    </row>
    <row r="41" spans="3:21" ht="18" customHeight="1" thickBot="1" x14ac:dyDescent="0.35">
      <c r="C41" s="6" t="s">
        <v>29</v>
      </c>
      <c r="J41" s="52" t="s">
        <v>318</v>
      </c>
      <c r="K41" s="16"/>
      <c r="L41" s="175" t="s">
        <v>319</v>
      </c>
      <c r="M41" s="8"/>
      <c r="N41" s="8"/>
      <c r="O41" s="8"/>
      <c r="P41" s="149" t="s">
        <v>188</v>
      </c>
      <c r="Q41" s="101"/>
      <c r="R41" s="16"/>
      <c r="S41" s="7"/>
      <c r="T41" s="99"/>
      <c r="U41" s="99"/>
    </row>
    <row r="42" spans="3:21" x14ac:dyDescent="0.25">
      <c r="K42" s="16"/>
      <c r="L42" s="44"/>
      <c r="M42" s="8"/>
      <c r="N42" s="8"/>
      <c r="O42" s="8"/>
      <c r="P42" s="63" t="s">
        <v>402</v>
      </c>
      <c r="Q42" s="150">
        <f>SUM(Q29:Q41)/100</f>
        <v>0</v>
      </c>
      <c r="R42" s="16"/>
      <c r="S42" s="7"/>
      <c r="T42" s="99"/>
      <c r="U42" s="99"/>
    </row>
    <row r="43" spans="3:21" x14ac:dyDescent="0.25">
      <c r="K43" s="16"/>
      <c r="L43" s="44"/>
      <c r="M43" s="8"/>
      <c r="N43" s="8"/>
      <c r="O43" s="8"/>
      <c r="P43" s="63"/>
      <c r="Q43" s="151" t="str">
        <f>IF(Q42=0," ",IF(Q42=1," ","% of Sales does not sum to 100%"))</f>
        <v xml:space="preserve"> </v>
      </c>
      <c r="R43" s="16"/>
      <c r="S43" s="7"/>
      <c r="T43" s="99"/>
      <c r="U43" s="99"/>
    </row>
    <row r="44" spans="3:21" ht="28.5" customHeight="1" x14ac:dyDescent="0.25">
      <c r="K44" s="16"/>
      <c r="L44" s="42" t="s">
        <v>403</v>
      </c>
      <c r="M44" s="16"/>
      <c r="N44" s="8"/>
      <c r="O44" s="8"/>
      <c r="P44" s="8"/>
      <c r="Q44" s="8"/>
      <c r="R44" s="33"/>
      <c r="S44" s="7"/>
      <c r="T44" s="99"/>
      <c r="U44" s="99"/>
    </row>
    <row r="45" spans="3:21" ht="15.75" thickBot="1" x14ac:dyDescent="0.3">
      <c r="K45" s="16"/>
      <c r="L45" s="41"/>
      <c r="M45" s="8"/>
      <c r="N45" s="8"/>
      <c r="O45" s="8"/>
      <c r="P45" s="8"/>
      <c r="Q45" s="8"/>
      <c r="R45" s="50"/>
      <c r="S45" s="7"/>
      <c r="T45" s="99"/>
      <c r="U45" s="99"/>
    </row>
    <row r="46" spans="3:21" ht="18.75" x14ac:dyDescent="0.3">
      <c r="J46" s="52" t="s">
        <v>285</v>
      </c>
      <c r="K46" s="16"/>
      <c r="L46" s="176" t="s">
        <v>404</v>
      </c>
      <c r="M46" s="167"/>
      <c r="N46" s="8"/>
      <c r="O46" s="8"/>
      <c r="P46" s="149" t="s">
        <v>188</v>
      </c>
      <c r="Q46" s="57">
        <v>0</v>
      </c>
      <c r="R46" s="64"/>
      <c r="S46" s="7"/>
      <c r="T46" s="99"/>
      <c r="U46" s="99"/>
    </row>
    <row r="47" spans="3:21" ht="18.75" x14ac:dyDescent="0.3">
      <c r="J47" s="52" t="s">
        <v>286</v>
      </c>
      <c r="K47" s="16"/>
      <c r="L47" s="176" t="s">
        <v>405</v>
      </c>
      <c r="M47" s="167"/>
      <c r="N47" s="8"/>
      <c r="O47" s="8"/>
      <c r="P47" s="149" t="s">
        <v>188</v>
      </c>
      <c r="Q47" s="58">
        <v>0</v>
      </c>
      <c r="R47" s="64"/>
      <c r="S47" s="7"/>
      <c r="T47" s="99"/>
      <c r="U47" s="99"/>
    </row>
    <row r="48" spans="3:21" ht="18.75" x14ac:dyDescent="0.3">
      <c r="J48" s="52" t="s">
        <v>287</v>
      </c>
      <c r="K48" s="16"/>
      <c r="L48" s="176" t="s">
        <v>406</v>
      </c>
      <c r="M48" s="167"/>
      <c r="N48" s="8"/>
      <c r="O48" s="8"/>
      <c r="P48" s="149" t="s">
        <v>188</v>
      </c>
      <c r="Q48" s="58">
        <v>0</v>
      </c>
      <c r="R48" s="64"/>
      <c r="S48" s="7"/>
      <c r="T48" s="99"/>
      <c r="U48" s="99"/>
    </row>
    <row r="49" spans="10:21" ht="18.75" x14ac:dyDescent="0.3">
      <c r="J49" s="52" t="s">
        <v>288</v>
      </c>
      <c r="K49" s="16"/>
      <c r="L49" s="176" t="s">
        <v>407</v>
      </c>
      <c r="M49" s="167"/>
      <c r="N49" s="8"/>
      <c r="O49" s="8"/>
      <c r="P49" s="149" t="s">
        <v>188</v>
      </c>
      <c r="Q49" s="58">
        <v>0</v>
      </c>
      <c r="R49" s="64"/>
      <c r="S49" s="7"/>
      <c r="T49" s="99"/>
      <c r="U49" s="99"/>
    </row>
    <row r="50" spans="10:21" ht="15" customHeight="1" x14ac:dyDescent="0.3">
      <c r="J50" s="52" t="s">
        <v>289</v>
      </c>
      <c r="K50" s="16"/>
      <c r="L50" s="176" t="s">
        <v>408</v>
      </c>
      <c r="M50" s="167"/>
      <c r="N50" s="8"/>
      <c r="O50" s="8"/>
      <c r="P50" s="149" t="s">
        <v>188</v>
      </c>
      <c r="Q50" s="58"/>
      <c r="R50" s="64"/>
      <c r="S50" s="7"/>
      <c r="T50" s="99"/>
      <c r="U50" s="99"/>
    </row>
    <row r="51" spans="10:21" ht="18.75" x14ac:dyDescent="0.3">
      <c r="J51" s="52" t="s">
        <v>290</v>
      </c>
      <c r="K51" s="16"/>
      <c r="L51" s="176" t="s">
        <v>409</v>
      </c>
      <c r="M51" s="167"/>
      <c r="N51" s="8"/>
      <c r="O51" s="8"/>
      <c r="P51" s="149" t="s">
        <v>188</v>
      </c>
      <c r="Q51" s="58"/>
      <c r="R51" s="64"/>
      <c r="S51" s="7"/>
      <c r="T51" s="99"/>
      <c r="U51" s="99"/>
    </row>
    <row r="52" spans="10:21" ht="18.75" x14ac:dyDescent="0.3">
      <c r="J52" s="52" t="s">
        <v>291</v>
      </c>
      <c r="K52" s="16"/>
      <c r="L52" s="176" t="s">
        <v>410</v>
      </c>
      <c r="M52" s="167"/>
      <c r="N52" s="8"/>
      <c r="O52" s="8"/>
      <c r="P52" s="149" t="s">
        <v>188</v>
      </c>
      <c r="Q52" s="58"/>
      <c r="R52" s="64"/>
      <c r="S52" s="7"/>
      <c r="T52" s="99"/>
      <c r="U52" s="99"/>
    </row>
    <row r="53" spans="10:21" ht="18.75" x14ac:dyDescent="0.3">
      <c r="J53" s="52" t="s">
        <v>292</v>
      </c>
      <c r="K53" s="16"/>
      <c r="L53" s="176" t="s">
        <v>411</v>
      </c>
      <c r="M53" s="167"/>
      <c r="N53" s="8"/>
      <c r="O53" s="8"/>
      <c r="P53" s="149" t="s">
        <v>188</v>
      </c>
      <c r="Q53" s="58">
        <v>0</v>
      </c>
      <c r="R53" s="64"/>
      <c r="S53" s="7"/>
      <c r="T53" s="99"/>
      <c r="U53" s="99"/>
    </row>
    <row r="54" spans="10:21" ht="19.5" thickBot="1" x14ac:dyDescent="0.35">
      <c r="J54" s="52" t="s">
        <v>293</v>
      </c>
      <c r="K54" s="16"/>
      <c r="L54" s="176" t="s">
        <v>412</v>
      </c>
      <c r="M54" s="167"/>
      <c r="N54" s="8"/>
      <c r="O54" s="8"/>
      <c r="P54" s="149" t="s">
        <v>188</v>
      </c>
      <c r="Q54" s="101"/>
      <c r="R54" s="64"/>
      <c r="S54" s="7"/>
      <c r="T54" s="99"/>
      <c r="U54" s="99"/>
    </row>
    <row r="55" spans="10:21" x14ac:dyDescent="0.25">
      <c r="K55" s="16"/>
      <c r="L55" s="44"/>
      <c r="M55" s="8"/>
      <c r="N55" s="8"/>
      <c r="O55" s="8"/>
      <c r="P55" s="63" t="s">
        <v>413</v>
      </c>
      <c r="Q55" s="150">
        <f>SUM(Q46:Q54)/100</f>
        <v>0</v>
      </c>
      <c r="R55" s="64"/>
      <c r="S55" s="7"/>
      <c r="T55" s="99"/>
      <c r="U55" s="99"/>
    </row>
    <row r="56" spans="10:21" x14ac:dyDescent="0.25">
      <c r="K56" s="16"/>
      <c r="L56" s="44"/>
      <c r="M56" s="8"/>
      <c r="N56" s="8"/>
      <c r="O56" s="8"/>
      <c r="P56" s="63"/>
      <c r="Q56" s="151" t="str">
        <f>IF(Q55=0," ",IF(Q55=1," ","% of Sales does not sum to 100%"))</f>
        <v xml:space="preserve"> </v>
      </c>
      <c r="R56" s="64"/>
      <c r="S56" s="7"/>
      <c r="T56" s="99"/>
      <c r="U56" s="99"/>
    </row>
    <row r="57" spans="10:21" x14ac:dyDescent="0.25">
      <c r="K57" s="16"/>
      <c r="L57" s="44"/>
      <c r="M57" s="8"/>
      <c r="N57" s="8"/>
      <c r="O57" s="8"/>
      <c r="P57" s="63"/>
      <c r="Q57" s="151"/>
      <c r="R57" s="64"/>
      <c r="S57" s="7"/>
      <c r="T57" s="99"/>
      <c r="U57" s="99"/>
    </row>
    <row r="58" spans="10:21" ht="19.5" x14ac:dyDescent="0.25">
      <c r="K58" s="16"/>
      <c r="L58" s="42" t="s">
        <v>419</v>
      </c>
      <c r="M58" s="16"/>
      <c r="N58" s="8"/>
      <c r="O58" s="8"/>
      <c r="P58" s="8"/>
      <c r="Q58" s="8"/>
      <c r="R58" s="64"/>
      <c r="S58" s="7"/>
      <c r="T58" s="99"/>
      <c r="U58" s="99"/>
    </row>
    <row r="59" spans="10:21" ht="15.75" thickBot="1" x14ac:dyDescent="0.3">
      <c r="K59" s="16"/>
      <c r="L59" s="41"/>
      <c r="M59" s="8"/>
      <c r="N59" s="8"/>
      <c r="O59" s="8"/>
      <c r="P59" s="8"/>
      <c r="Q59" s="8"/>
      <c r="R59" s="64"/>
      <c r="S59" s="7"/>
      <c r="T59" s="99"/>
      <c r="U59" s="99"/>
    </row>
    <row r="60" spans="10:21" ht="18.75" x14ac:dyDescent="0.3">
      <c r="J60" s="52" t="s">
        <v>320</v>
      </c>
      <c r="K60" s="16"/>
      <c r="L60" s="174" t="s">
        <v>321</v>
      </c>
      <c r="M60" s="8"/>
      <c r="N60" s="8"/>
      <c r="O60" s="8"/>
      <c r="P60" s="149" t="s">
        <v>188</v>
      </c>
      <c r="Q60" s="57">
        <v>0</v>
      </c>
      <c r="R60" s="64"/>
      <c r="S60" s="7"/>
      <c r="T60" s="99"/>
      <c r="U60" s="99"/>
    </row>
    <row r="61" spans="10:21" ht="18.75" x14ac:dyDescent="0.3">
      <c r="J61" s="52" t="s">
        <v>322</v>
      </c>
      <c r="K61" s="16"/>
      <c r="L61" s="174" t="s">
        <v>323</v>
      </c>
      <c r="M61" s="8"/>
      <c r="N61" s="8"/>
      <c r="O61" s="8"/>
      <c r="P61" s="149" t="s">
        <v>188</v>
      </c>
      <c r="Q61" s="58">
        <v>0</v>
      </c>
      <c r="R61" s="64"/>
      <c r="S61" s="7"/>
      <c r="T61" s="99"/>
      <c r="U61" s="99"/>
    </row>
    <row r="62" spans="10:21" ht="18.75" x14ac:dyDescent="0.3">
      <c r="J62" s="52" t="s">
        <v>324</v>
      </c>
      <c r="K62" s="16"/>
      <c r="L62" s="174" t="s">
        <v>325</v>
      </c>
      <c r="M62" s="8"/>
      <c r="N62" s="8"/>
      <c r="O62" s="8"/>
      <c r="P62" s="149" t="s">
        <v>188</v>
      </c>
      <c r="Q62" s="58">
        <v>0</v>
      </c>
      <c r="R62" s="64"/>
      <c r="S62" s="7"/>
      <c r="T62" s="99"/>
      <c r="U62" s="99"/>
    </row>
    <row r="63" spans="10:21" ht="18.75" x14ac:dyDescent="0.3">
      <c r="J63" s="52" t="s">
        <v>326</v>
      </c>
      <c r="K63" s="16"/>
      <c r="L63" s="174" t="s">
        <v>327</v>
      </c>
      <c r="M63" s="8"/>
      <c r="N63" s="8"/>
      <c r="O63" s="8"/>
      <c r="P63" s="149" t="s">
        <v>188</v>
      </c>
      <c r="Q63" s="58">
        <v>0</v>
      </c>
      <c r="R63" s="64"/>
      <c r="S63" s="7"/>
      <c r="T63" s="99"/>
      <c r="U63" s="99"/>
    </row>
    <row r="64" spans="10:21" ht="18.75" x14ac:dyDescent="0.3">
      <c r="J64" s="52" t="s">
        <v>328</v>
      </c>
      <c r="K64" s="16"/>
      <c r="L64" s="174" t="s">
        <v>329</v>
      </c>
      <c r="M64" s="8"/>
      <c r="N64" s="168"/>
      <c r="O64" s="168"/>
      <c r="P64" s="149" t="s">
        <v>188</v>
      </c>
      <c r="Q64" s="58">
        <v>0</v>
      </c>
      <c r="R64" s="64"/>
      <c r="S64" s="7"/>
      <c r="T64" s="99"/>
      <c r="U64" s="99"/>
    </row>
    <row r="65" spans="10:21" ht="18.75" x14ac:dyDescent="0.3">
      <c r="J65" s="52" t="s">
        <v>330</v>
      </c>
      <c r="K65" s="16"/>
      <c r="L65" s="174" t="s">
        <v>331</v>
      </c>
      <c r="M65" s="8"/>
      <c r="N65" s="8"/>
      <c r="O65" s="8"/>
      <c r="P65" s="149" t="s">
        <v>188</v>
      </c>
      <c r="Q65" s="58"/>
      <c r="R65" s="64"/>
      <c r="S65" s="7"/>
      <c r="T65" s="99"/>
      <c r="U65" s="99"/>
    </row>
    <row r="66" spans="10:21" ht="18.75" x14ac:dyDescent="0.3">
      <c r="J66" s="52" t="s">
        <v>332</v>
      </c>
      <c r="K66" s="16"/>
      <c r="L66" s="174" t="s">
        <v>333</v>
      </c>
      <c r="M66" s="8"/>
      <c r="N66" s="8"/>
      <c r="O66" s="8"/>
      <c r="P66" s="149" t="s">
        <v>188</v>
      </c>
      <c r="Q66" s="58"/>
      <c r="R66" s="64"/>
      <c r="S66" s="7"/>
      <c r="T66" s="99"/>
      <c r="U66" s="99"/>
    </row>
    <row r="67" spans="10:21" ht="18.75" x14ac:dyDescent="0.3">
      <c r="J67" s="52" t="s">
        <v>334</v>
      </c>
      <c r="K67" s="16"/>
      <c r="L67" s="174" t="s">
        <v>335</v>
      </c>
      <c r="M67" s="8"/>
      <c r="N67" s="8"/>
      <c r="O67" s="8"/>
      <c r="P67" s="149" t="s">
        <v>188</v>
      </c>
      <c r="Q67" s="58"/>
      <c r="R67" s="64"/>
      <c r="S67" s="7"/>
      <c r="T67" s="99"/>
      <c r="U67" s="99"/>
    </row>
    <row r="68" spans="10:21" ht="18.75" x14ac:dyDescent="0.3">
      <c r="J68" s="52" t="s">
        <v>336</v>
      </c>
      <c r="K68" s="16"/>
      <c r="L68" s="174" t="s">
        <v>337</v>
      </c>
      <c r="M68" s="8"/>
      <c r="N68" s="8"/>
      <c r="O68" s="8"/>
      <c r="P68" s="149" t="s">
        <v>188</v>
      </c>
      <c r="Q68" s="58"/>
      <c r="R68" s="64"/>
      <c r="S68" s="7"/>
      <c r="T68" s="99"/>
      <c r="U68" s="99"/>
    </row>
    <row r="69" spans="10:21" ht="18.75" x14ac:dyDescent="0.3">
      <c r="J69" s="52" t="s">
        <v>338</v>
      </c>
      <c r="K69" s="16"/>
      <c r="L69" s="174" t="s">
        <v>339</v>
      </c>
      <c r="M69" s="8"/>
      <c r="N69" s="8"/>
      <c r="O69" s="8"/>
      <c r="P69" s="149" t="s">
        <v>188</v>
      </c>
      <c r="Q69" s="58"/>
      <c r="R69" s="64"/>
      <c r="S69" s="7"/>
      <c r="T69" s="99"/>
      <c r="U69" s="99"/>
    </row>
    <row r="70" spans="10:21" ht="18.75" x14ac:dyDescent="0.3">
      <c r="J70" s="52" t="s">
        <v>340</v>
      </c>
      <c r="K70" s="16"/>
      <c r="L70" s="174" t="s">
        <v>341</v>
      </c>
      <c r="M70" s="8"/>
      <c r="N70" s="8"/>
      <c r="O70" s="8"/>
      <c r="P70" s="149" t="s">
        <v>188</v>
      </c>
      <c r="Q70" s="58"/>
      <c r="R70" s="64"/>
      <c r="S70" s="7"/>
      <c r="T70" s="99"/>
      <c r="U70" s="99"/>
    </row>
    <row r="71" spans="10:21" ht="18.75" x14ac:dyDescent="0.3">
      <c r="J71" s="52" t="s">
        <v>342</v>
      </c>
      <c r="K71" s="16"/>
      <c r="L71" s="174" t="s">
        <v>343</v>
      </c>
      <c r="M71" s="8"/>
      <c r="N71" s="8"/>
      <c r="O71" s="8"/>
      <c r="P71" s="149" t="s">
        <v>188</v>
      </c>
      <c r="Q71" s="58"/>
      <c r="R71" s="64"/>
      <c r="S71" s="7"/>
      <c r="T71" s="99"/>
      <c r="U71" s="99"/>
    </row>
    <row r="72" spans="10:21" ht="18.75" x14ac:dyDescent="0.3">
      <c r="J72" s="52" t="s">
        <v>344</v>
      </c>
      <c r="K72" s="16"/>
      <c r="L72" s="174" t="s">
        <v>345</v>
      </c>
      <c r="M72" s="8"/>
      <c r="N72" s="8"/>
      <c r="O72" s="8"/>
      <c r="P72" s="149" t="s">
        <v>188</v>
      </c>
      <c r="Q72" s="58"/>
      <c r="R72" s="64"/>
      <c r="S72" s="7"/>
      <c r="T72" s="99"/>
      <c r="U72" s="99"/>
    </row>
    <row r="73" spans="10:21" ht="18.75" x14ac:dyDescent="0.3">
      <c r="J73" s="52" t="s">
        <v>346</v>
      </c>
      <c r="K73" s="16"/>
      <c r="L73" s="174" t="s">
        <v>347</v>
      </c>
      <c r="M73" s="8"/>
      <c r="N73" s="8"/>
      <c r="O73" s="8"/>
      <c r="P73" s="149" t="s">
        <v>188</v>
      </c>
      <c r="Q73" s="58"/>
      <c r="R73" s="64"/>
      <c r="S73" s="7"/>
      <c r="T73" s="99"/>
      <c r="U73" s="99"/>
    </row>
    <row r="74" spans="10:21" ht="18.75" x14ac:dyDescent="0.3">
      <c r="J74" s="52" t="s">
        <v>348</v>
      </c>
      <c r="K74" s="16"/>
      <c r="L74" s="174" t="s">
        <v>349</v>
      </c>
      <c r="M74" s="8"/>
      <c r="N74" s="8"/>
      <c r="O74" s="8"/>
      <c r="P74" s="149" t="s">
        <v>188</v>
      </c>
      <c r="Q74" s="58"/>
      <c r="R74" s="64"/>
      <c r="S74" s="7"/>
      <c r="T74" s="99"/>
      <c r="U74" s="99"/>
    </row>
    <row r="75" spans="10:21" ht="18.75" x14ac:dyDescent="0.3">
      <c r="J75" s="52" t="s">
        <v>350</v>
      </c>
      <c r="K75" s="16"/>
      <c r="L75" s="174" t="s">
        <v>351</v>
      </c>
      <c r="M75" s="8"/>
      <c r="N75" s="8"/>
      <c r="O75" s="8"/>
      <c r="P75" s="149" t="s">
        <v>188</v>
      </c>
      <c r="Q75" s="58"/>
      <c r="R75" s="64"/>
      <c r="S75" s="7"/>
      <c r="T75" s="99"/>
      <c r="U75" s="99"/>
    </row>
    <row r="76" spans="10:21" ht="18.75" x14ac:dyDescent="0.3">
      <c r="J76" s="52" t="s">
        <v>352</v>
      </c>
      <c r="K76" s="16"/>
      <c r="L76" s="174" t="s">
        <v>353</v>
      </c>
      <c r="M76" s="8"/>
      <c r="N76" s="8"/>
      <c r="O76" s="8"/>
      <c r="P76" s="149" t="s">
        <v>188</v>
      </c>
      <c r="Q76" s="58"/>
      <c r="R76" s="64"/>
      <c r="S76" s="7"/>
      <c r="T76" s="99"/>
      <c r="U76" s="99"/>
    </row>
    <row r="77" spans="10:21" ht="18.75" x14ac:dyDescent="0.3">
      <c r="J77" s="52" t="s">
        <v>354</v>
      </c>
      <c r="K77" s="16"/>
      <c r="L77" s="174" t="s">
        <v>355</v>
      </c>
      <c r="M77" s="8"/>
      <c r="N77" s="8"/>
      <c r="O77" s="8"/>
      <c r="P77" s="149" t="s">
        <v>188</v>
      </c>
      <c r="Q77" s="58"/>
      <c r="R77" s="64"/>
      <c r="S77" s="7"/>
      <c r="T77" s="99"/>
      <c r="U77" s="99"/>
    </row>
    <row r="78" spans="10:21" ht="18.75" x14ac:dyDescent="0.3">
      <c r="J78" s="52" t="s">
        <v>356</v>
      </c>
      <c r="K78" s="16"/>
      <c r="L78" s="174" t="s">
        <v>357</v>
      </c>
      <c r="M78" s="8"/>
      <c r="N78" s="8"/>
      <c r="O78" s="8"/>
      <c r="P78" s="149" t="s">
        <v>188</v>
      </c>
      <c r="Q78" s="58"/>
      <c r="R78" s="64"/>
      <c r="S78" s="7"/>
      <c r="T78" s="99"/>
      <c r="U78" s="99"/>
    </row>
    <row r="79" spans="10:21" ht="18.75" x14ac:dyDescent="0.3">
      <c r="J79" s="52" t="s">
        <v>358</v>
      </c>
      <c r="K79" s="16"/>
      <c r="L79" s="174" t="s">
        <v>359</v>
      </c>
      <c r="M79" s="8"/>
      <c r="N79" s="8"/>
      <c r="O79" s="8"/>
      <c r="P79" s="149" t="s">
        <v>188</v>
      </c>
      <c r="Q79" s="58"/>
      <c r="R79" s="64"/>
      <c r="S79" s="7"/>
      <c r="T79" s="99"/>
      <c r="U79" s="99"/>
    </row>
    <row r="80" spans="10:21" ht="18.75" x14ac:dyDescent="0.3">
      <c r="J80" s="52" t="s">
        <v>360</v>
      </c>
      <c r="K80" s="16"/>
      <c r="L80" s="174" t="s">
        <v>361</v>
      </c>
      <c r="M80" s="8"/>
      <c r="N80" s="8"/>
      <c r="O80" s="8"/>
      <c r="P80" s="149" t="s">
        <v>188</v>
      </c>
      <c r="Q80" s="58"/>
      <c r="R80" s="64"/>
      <c r="S80" s="7"/>
      <c r="T80" s="99"/>
      <c r="U80" s="99"/>
    </row>
    <row r="81" spans="10:21" ht="18.75" x14ac:dyDescent="0.3">
      <c r="J81" s="52" t="s">
        <v>362</v>
      </c>
      <c r="K81" s="16"/>
      <c r="L81" s="174" t="s">
        <v>278</v>
      </c>
      <c r="M81" s="8"/>
      <c r="N81" s="8"/>
      <c r="O81" s="8"/>
      <c r="P81" s="149" t="s">
        <v>188</v>
      </c>
      <c r="Q81" s="58"/>
      <c r="R81" s="64"/>
      <c r="S81" s="7"/>
      <c r="T81" s="99"/>
      <c r="U81" s="99"/>
    </row>
    <row r="82" spans="10:21" ht="18.75" x14ac:dyDescent="0.3">
      <c r="J82" s="52" t="s">
        <v>363</v>
      </c>
      <c r="K82" s="16"/>
      <c r="L82" s="174" t="s">
        <v>364</v>
      </c>
      <c r="M82" s="8"/>
      <c r="N82" s="8"/>
      <c r="O82" s="8"/>
      <c r="P82" s="149" t="s">
        <v>188</v>
      </c>
      <c r="Q82" s="58"/>
      <c r="R82" s="64"/>
      <c r="S82" s="7"/>
      <c r="T82" s="99"/>
      <c r="U82" s="99"/>
    </row>
    <row r="83" spans="10:21" ht="18.75" x14ac:dyDescent="0.3">
      <c r="J83" s="52" t="s">
        <v>365</v>
      </c>
      <c r="K83" s="16"/>
      <c r="L83" s="174" t="s">
        <v>366</v>
      </c>
      <c r="M83" s="8"/>
      <c r="N83" s="8"/>
      <c r="O83" s="8"/>
      <c r="P83" s="149" t="s">
        <v>188</v>
      </c>
      <c r="Q83" s="58">
        <v>0</v>
      </c>
      <c r="R83" s="64"/>
      <c r="S83" s="7"/>
      <c r="T83" s="99"/>
      <c r="U83" s="99"/>
    </row>
    <row r="84" spans="10:21" ht="19.5" thickBot="1" x14ac:dyDescent="0.35">
      <c r="J84" s="52" t="s">
        <v>367</v>
      </c>
      <c r="K84" s="16"/>
      <c r="L84" s="174" t="s">
        <v>39</v>
      </c>
      <c r="M84" s="8"/>
      <c r="N84" s="8"/>
      <c r="O84" s="8"/>
      <c r="P84" s="149" t="s">
        <v>188</v>
      </c>
      <c r="Q84" s="101"/>
      <c r="R84" s="64"/>
      <c r="S84" s="7"/>
      <c r="T84" s="99"/>
      <c r="U84" s="99"/>
    </row>
    <row r="85" spans="10:21" x14ac:dyDescent="0.25">
      <c r="K85" s="16"/>
      <c r="L85" s="41"/>
      <c r="M85" s="8"/>
      <c r="N85" s="8"/>
      <c r="O85" s="8"/>
      <c r="P85" s="63" t="s">
        <v>402</v>
      </c>
      <c r="Q85" s="150">
        <f>SUM(Q60:Q84)/100</f>
        <v>0</v>
      </c>
      <c r="R85" s="64"/>
      <c r="S85" s="7"/>
      <c r="T85" s="99"/>
      <c r="U85" s="99"/>
    </row>
    <row r="86" spans="10:21" x14ac:dyDescent="0.25">
      <c r="K86" s="16"/>
      <c r="L86" s="44"/>
      <c r="M86" s="8"/>
      <c r="N86" s="8"/>
      <c r="O86" s="8"/>
      <c r="P86" s="63"/>
      <c r="Q86" s="151" t="str">
        <f>IF(Q85=0," ",IF(Q85=1," ","% of Sales does not sum to 100%"))</f>
        <v xml:space="preserve"> </v>
      </c>
      <c r="R86" s="64"/>
      <c r="S86" s="7"/>
      <c r="T86" s="99"/>
      <c r="U86" s="99"/>
    </row>
    <row r="87" spans="10:21" ht="20.25" thickBot="1" x14ac:dyDescent="0.3">
      <c r="K87" s="16"/>
      <c r="L87" s="42" t="s">
        <v>420</v>
      </c>
      <c r="M87" s="16"/>
      <c r="N87" s="8"/>
      <c r="O87" s="8"/>
      <c r="P87" s="8"/>
      <c r="Q87" s="8"/>
      <c r="R87" s="64"/>
      <c r="S87" s="7"/>
      <c r="T87" s="99"/>
      <c r="U87" s="99"/>
    </row>
    <row r="88" spans="10:21" ht="19.5" thickBot="1" x14ac:dyDescent="0.35">
      <c r="J88" s="52" t="s">
        <v>294</v>
      </c>
      <c r="K88" s="16"/>
      <c r="L88" s="167" t="s">
        <v>295</v>
      </c>
      <c r="M88" s="167"/>
      <c r="N88" s="8"/>
      <c r="O88" s="8"/>
      <c r="P88" s="149" t="s">
        <v>188</v>
      </c>
      <c r="Q88" s="59">
        <v>0</v>
      </c>
      <c r="R88" s="64"/>
      <c r="S88" s="7"/>
      <c r="T88" s="99"/>
      <c r="U88" s="99"/>
    </row>
    <row r="89" spans="10:21" ht="19.5" thickBot="1" x14ac:dyDescent="0.35">
      <c r="J89" s="52" t="s">
        <v>296</v>
      </c>
      <c r="K89" s="16"/>
      <c r="L89" s="167" t="s">
        <v>421</v>
      </c>
      <c r="M89" s="167"/>
      <c r="N89" s="8"/>
      <c r="O89" s="8"/>
      <c r="P89" s="149" t="s">
        <v>188</v>
      </c>
      <c r="Q89" s="59">
        <v>0</v>
      </c>
      <c r="R89" s="64"/>
      <c r="S89" s="7"/>
      <c r="T89" s="99"/>
      <c r="U89" s="99"/>
    </row>
    <row r="90" spans="10:21" ht="19.5" thickBot="1" x14ac:dyDescent="0.35">
      <c r="J90" s="52" t="s">
        <v>297</v>
      </c>
      <c r="K90" s="16"/>
      <c r="L90" s="167" t="s">
        <v>298</v>
      </c>
      <c r="M90" s="167"/>
      <c r="N90" s="8"/>
      <c r="O90" s="8"/>
      <c r="P90" s="149" t="s">
        <v>188</v>
      </c>
      <c r="Q90" s="59">
        <v>0</v>
      </c>
      <c r="R90" s="64"/>
      <c r="S90" s="7"/>
      <c r="T90" s="99"/>
      <c r="U90" s="99"/>
    </row>
    <row r="91" spans="10:21" ht="19.5" thickBot="1" x14ac:dyDescent="0.35">
      <c r="J91" s="52" t="s">
        <v>299</v>
      </c>
      <c r="K91" s="16"/>
      <c r="L91" s="167" t="s">
        <v>300</v>
      </c>
      <c r="M91" s="167"/>
      <c r="N91" s="8"/>
      <c r="O91" s="8"/>
      <c r="P91" s="149" t="s">
        <v>188</v>
      </c>
      <c r="Q91" s="59">
        <v>0</v>
      </c>
      <c r="R91" s="64"/>
      <c r="S91" s="7"/>
      <c r="T91" s="99"/>
      <c r="U91" s="99"/>
    </row>
    <row r="92" spans="10:21" ht="19.5" thickBot="1" x14ac:dyDescent="0.35">
      <c r="J92" s="52" t="s">
        <v>301</v>
      </c>
      <c r="K92" s="16"/>
      <c r="L92" s="167" t="s">
        <v>302</v>
      </c>
      <c r="M92" s="167"/>
      <c r="N92" s="8"/>
      <c r="O92" s="8"/>
      <c r="P92" s="149" t="s">
        <v>188</v>
      </c>
      <c r="Q92" s="59">
        <v>0</v>
      </c>
      <c r="R92" s="64"/>
      <c r="S92" s="7"/>
      <c r="T92" s="99"/>
      <c r="U92" s="99"/>
    </row>
    <row r="93" spans="10:21" x14ac:dyDescent="0.25">
      <c r="K93" s="16"/>
      <c r="L93" s="44"/>
      <c r="M93" s="8"/>
      <c r="N93" s="8"/>
      <c r="O93" s="8"/>
      <c r="P93" s="63"/>
      <c r="Q93" s="151"/>
      <c r="R93" s="64"/>
      <c r="S93" s="7"/>
      <c r="T93" s="99"/>
      <c r="U93" s="99"/>
    </row>
    <row r="94" spans="10:21" x14ac:dyDescent="0.25">
      <c r="K94" s="16"/>
      <c r="L94" s="44"/>
      <c r="M94" s="8"/>
      <c r="N94" s="8"/>
      <c r="O94" s="8"/>
      <c r="P94" s="8"/>
      <c r="Q94" s="63"/>
      <c r="R94" s="151"/>
      <c r="S94" s="7"/>
      <c r="T94" s="99"/>
      <c r="U94" s="99"/>
    </row>
  </sheetData>
  <sheetProtection password="D59A" sheet="1" objects="1" scenarios="1" selectLockedCells="1"/>
  <mergeCells count="1">
    <mergeCell ref="T3:U6"/>
  </mergeCells>
  <dataValidations count="1">
    <dataValidation type="custom" allowBlank="1" showInputMessage="1" showErrorMessage="1" sqref="Q46:Q54 Q12:Q14 Q29:Q41 Q19:Q24 Q60:Q84 Q88:Q92">
      <formula1>ISNUMBER(Q12)</formula1>
    </dataValidation>
  </dataValidations>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C232"/>
  <sheetViews>
    <sheetView showGridLines="0" showRowColHeaders="0" workbookViewId="0">
      <selection activeCell="E180" sqref="E180"/>
    </sheetView>
  </sheetViews>
  <sheetFormatPr defaultRowHeight="15" x14ac:dyDescent="0.25"/>
  <cols>
    <col min="1" max="2" width="4.7109375" style="6" customWidth="1"/>
    <col min="3" max="3" width="3.7109375" customWidth="1"/>
    <col min="4" max="4" width="23.85546875" customWidth="1"/>
    <col min="5" max="10" width="15.7109375" customWidth="1"/>
    <col min="11" max="29" width="9.140625" style="6"/>
  </cols>
  <sheetData>
    <row r="1" spans="4:9" s="6" customFormat="1" x14ac:dyDescent="0.25"/>
    <row r="2" spans="4:9" s="6" customFormat="1" x14ac:dyDescent="0.25"/>
    <row r="3" spans="4:9" s="6" customFormat="1" x14ac:dyDescent="0.25"/>
    <row r="11" spans="4:9" ht="20.100000000000001" customHeight="1" x14ac:dyDescent="0.25">
      <c r="D11" s="133" t="e">
        <f>"Your Gross Profit Margin is:  "&amp;ROUND(G13*100,2)&amp;"%"</f>
        <v>#DIV/0!</v>
      </c>
    </row>
    <row r="12" spans="4:9" ht="20.100000000000001" customHeight="1" x14ac:dyDescent="0.25">
      <c r="E12" s="134" t="s">
        <v>99</v>
      </c>
      <c r="F12" s="134" t="s">
        <v>240</v>
      </c>
      <c r="G12" s="134" t="s">
        <v>253</v>
      </c>
      <c r="H12" s="134" t="s">
        <v>247</v>
      </c>
      <c r="I12" s="134" t="s">
        <v>248</v>
      </c>
    </row>
    <row r="13" spans="4:9" ht="20.100000000000001" customHeight="1" x14ac:dyDescent="0.25">
      <c r="E13" s="91">
        <f>'Income Statement'!R$9</f>
        <v>0</v>
      </c>
      <c r="F13" s="91">
        <f>'Income Statement'!R12</f>
        <v>0</v>
      </c>
      <c r="G13" s="123" t="e">
        <f>F13/E13</f>
        <v>#DIV/0!</v>
      </c>
      <c r="H13" s="128">
        <v>0.4</v>
      </c>
      <c r="I13" s="128">
        <v>0.3</v>
      </c>
    </row>
    <row r="15" spans="4:9" ht="20.25" customHeight="1" x14ac:dyDescent="0.25">
      <c r="D15" s="133" t="e">
        <f>"Your Total Payroll Expense is:  "&amp;ROUND(G17*100,2)&amp;"% of sales"</f>
        <v>#DIV/0!</v>
      </c>
    </row>
    <row r="16" spans="4:9" ht="20.100000000000001" customHeight="1" x14ac:dyDescent="0.25">
      <c r="E16" s="134" t="s">
        <v>99</v>
      </c>
      <c r="F16" s="134" t="s">
        <v>241</v>
      </c>
      <c r="G16" s="134" t="s">
        <v>253</v>
      </c>
      <c r="H16" s="134" t="s">
        <v>247</v>
      </c>
      <c r="I16" s="134" t="s">
        <v>248</v>
      </c>
    </row>
    <row r="17" spans="4:10" ht="20.100000000000001" customHeight="1" x14ac:dyDescent="0.25">
      <c r="E17" s="91">
        <f>'Income Statement'!R$9</f>
        <v>0</v>
      </c>
      <c r="F17" s="91">
        <f>'Income Statement'!R29</f>
        <v>0</v>
      </c>
      <c r="G17" s="123" t="e">
        <f>F17/E17</f>
        <v>#DIV/0!</v>
      </c>
      <c r="H17" s="128">
        <v>0.27</v>
      </c>
      <c r="I17" s="128">
        <v>0.18</v>
      </c>
    </row>
    <row r="19" spans="4:10" ht="45" x14ac:dyDescent="0.25">
      <c r="D19" s="133" t="s">
        <v>254</v>
      </c>
      <c r="E19" s="134" t="s">
        <v>99</v>
      </c>
      <c r="F19" s="135" t="s">
        <v>425</v>
      </c>
      <c r="G19" s="135" t="s">
        <v>426</v>
      </c>
    </row>
    <row r="20" spans="4:10" x14ac:dyDescent="0.25">
      <c r="E20" s="91">
        <f>'Income Statement'!R$9</f>
        <v>0</v>
      </c>
      <c r="F20" s="181">
        <f>'Sales Insights'!Q15</f>
        <v>0</v>
      </c>
      <c r="G20" s="182">
        <f>'Sales Insights'!Q25</f>
        <v>0</v>
      </c>
    </row>
    <row r="21" spans="4:10" ht="20.100000000000001" customHeight="1" x14ac:dyDescent="0.25">
      <c r="E21" s="129"/>
      <c r="F21" s="184" t="str">
        <f>IF(F20=1," ","see the Sales Insights tab")</f>
        <v>see the Sales Insights tab</v>
      </c>
      <c r="G21" s="185" t="str">
        <f>IF(G20=1," ","see the Sales Insights tab")</f>
        <v>see the Sales Insights tab</v>
      </c>
    </row>
    <row r="22" spans="4:10" ht="18.75" x14ac:dyDescent="0.25">
      <c r="D22" s="133" t="s">
        <v>255</v>
      </c>
      <c r="E22" s="136" t="s">
        <v>181</v>
      </c>
      <c r="F22" s="137" t="s">
        <v>242</v>
      </c>
      <c r="G22" s="134"/>
      <c r="H22" s="138"/>
      <c r="I22" s="138"/>
    </row>
    <row r="23" spans="4:10" ht="15" customHeight="1" x14ac:dyDescent="0.25">
      <c r="E23" s="120">
        <f>'Balance Sheet'!R27</f>
        <v>0</v>
      </c>
      <c r="F23" s="120">
        <f>'Balance Sheet'!R44</f>
        <v>0</v>
      </c>
      <c r="G23" s="183" t="str">
        <f>IF(E23=F23," ","the Assets should equal the Liabilities and Equity")</f>
        <v xml:space="preserve"> </v>
      </c>
    </row>
    <row r="25" spans="4:10" ht="18.75" x14ac:dyDescent="0.25">
      <c r="D25" s="133" t="e">
        <f>"Your inventory turnover is "&amp;ROUND(H27,2)</f>
        <v>#DIV/0!</v>
      </c>
    </row>
    <row r="26" spans="4:10" ht="32.25" customHeight="1" x14ac:dyDescent="0.25">
      <c r="E26" s="136" t="s">
        <v>243</v>
      </c>
      <c r="F26" s="136" t="s">
        <v>244</v>
      </c>
      <c r="G26" s="136" t="s">
        <v>245</v>
      </c>
      <c r="H26" s="136" t="s">
        <v>246</v>
      </c>
      <c r="I26" s="134" t="s">
        <v>247</v>
      </c>
      <c r="J26" s="134" t="s">
        <v>248</v>
      </c>
    </row>
    <row r="27" spans="4:10" x14ac:dyDescent="0.25">
      <c r="E27" s="91">
        <f>('Sales Insights'!Q12/100)*'Income Statement'!R9</f>
        <v>0</v>
      </c>
      <c r="F27" s="121" t="e">
        <f>'Income Statement'!$R$13</f>
        <v>#DIV/0!</v>
      </c>
      <c r="G27" s="120">
        <f>'Balance Sheet'!R12</f>
        <v>0</v>
      </c>
      <c r="H27" s="122" t="e">
        <f>((1-F27)*E27)/G27</f>
        <v>#DIV/0!</v>
      </c>
      <c r="I27" s="130">
        <v>4.5</v>
      </c>
      <c r="J27" s="130">
        <v>2.7</v>
      </c>
    </row>
    <row r="29" spans="4:10" ht="18.75" x14ac:dyDescent="0.25">
      <c r="D29" s="133" t="e">
        <f>"Your sales per customer is:  $"&amp;ROUND(G31,0)</f>
        <v>#DIV/0!</v>
      </c>
    </row>
    <row r="30" spans="4:10" ht="30" x14ac:dyDescent="0.25">
      <c r="E30" s="134" t="s">
        <v>99</v>
      </c>
      <c r="F30" s="136" t="s">
        <v>256</v>
      </c>
      <c r="G30" s="136" t="s">
        <v>257</v>
      </c>
      <c r="H30" s="134" t="s">
        <v>247</v>
      </c>
      <c r="I30" s="134" t="s">
        <v>248</v>
      </c>
      <c r="J30" s="138"/>
    </row>
    <row r="31" spans="4:10" x14ac:dyDescent="0.25">
      <c r="E31" s="91">
        <f>'Income Statement'!R$9</f>
        <v>0</v>
      </c>
      <c r="F31" s="91">
        <f>Operations!Q20</f>
        <v>0</v>
      </c>
      <c r="G31" s="131" t="e">
        <f>E31/F31</f>
        <v>#DIV/0!</v>
      </c>
      <c r="H31" s="132">
        <v>30000</v>
      </c>
      <c r="I31" s="132">
        <v>10000</v>
      </c>
    </row>
    <row r="33" spans="3:10" ht="18.75" x14ac:dyDescent="0.25">
      <c r="D33" s="133" t="e">
        <f>"Your sales per employee is:  $"&amp;ROUND(G35,0)</f>
        <v>#DIV/0!</v>
      </c>
    </row>
    <row r="34" spans="3:10" ht="30" x14ac:dyDescent="0.25">
      <c r="E34" s="134" t="s">
        <v>99</v>
      </c>
      <c r="F34" s="136" t="s">
        <v>258</v>
      </c>
      <c r="G34" s="136" t="s">
        <v>259</v>
      </c>
      <c r="H34" s="134" t="s">
        <v>247</v>
      </c>
      <c r="I34" s="134" t="s">
        <v>248</v>
      </c>
      <c r="J34" s="138"/>
    </row>
    <row r="35" spans="3:10" x14ac:dyDescent="0.25">
      <c r="E35" s="91">
        <f>'Income Statement'!R$9</f>
        <v>0</v>
      </c>
      <c r="F35" s="91">
        <f>Operations!Q57</f>
        <v>0</v>
      </c>
      <c r="G35" s="131" t="e">
        <f>E35/F35</f>
        <v>#DIV/0!</v>
      </c>
      <c r="H35" s="132">
        <v>425000</v>
      </c>
      <c r="I35" s="132">
        <v>250000</v>
      </c>
    </row>
    <row r="37" spans="3:10" x14ac:dyDescent="0.25">
      <c r="C37" s="125"/>
    </row>
    <row r="38" spans="3:10" x14ac:dyDescent="0.25">
      <c r="C38" s="125"/>
      <c r="D38" s="125"/>
      <c r="E38" s="125"/>
      <c r="F38" s="125"/>
      <c r="G38" s="125"/>
      <c r="H38" s="125"/>
      <c r="I38" s="125"/>
      <c r="J38" s="125"/>
    </row>
    <row r="39" spans="3:10" x14ac:dyDescent="0.25">
      <c r="C39" s="125"/>
      <c r="D39" s="125"/>
      <c r="E39" s="125"/>
      <c r="F39" s="125"/>
      <c r="G39" s="125"/>
      <c r="H39" s="125"/>
      <c r="I39" s="125"/>
      <c r="J39" s="125"/>
    </row>
    <row r="40" spans="3:10" x14ac:dyDescent="0.25">
      <c r="C40" s="125"/>
      <c r="D40" s="125"/>
      <c r="E40" s="125"/>
      <c r="F40" s="125"/>
      <c r="G40" s="125"/>
      <c r="H40" s="125"/>
      <c r="I40" s="125"/>
      <c r="J40" s="125"/>
    </row>
    <row r="41" spans="3:10" x14ac:dyDescent="0.25">
      <c r="C41" s="125"/>
      <c r="D41" s="125"/>
      <c r="E41" s="125"/>
      <c r="F41" s="125"/>
      <c r="G41" s="125"/>
      <c r="H41" s="125"/>
      <c r="I41" s="125"/>
      <c r="J41" s="125"/>
    </row>
    <row r="42" spans="3:10" x14ac:dyDescent="0.25">
      <c r="C42" s="125"/>
      <c r="D42" s="125"/>
      <c r="E42" s="125"/>
      <c r="F42" s="125"/>
      <c r="G42" s="125"/>
      <c r="H42" s="125"/>
      <c r="I42" s="125"/>
      <c r="J42" s="125"/>
    </row>
    <row r="43" spans="3:10" x14ac:dyDescent="0.25">
      <c r="C43" s="125"/>
      <c r="D43" s="125"/>
      <c r="E43" s="125"/>
      <c r="F43" s="125"/>
      <c r="G43" s="125"/>
      <c r="H43" s="125"/>
      <c r="I43" s="125"/>
      <c r="J43" s="125"/>
    </row>
    <row r="44" spans="3:10" x14ac:dyDescent="0.25">
      <c r="C44" s="125"/>
      <c r="D44" s="125"/>
      <c r="E44" s="125"/>
      <c r="F44" s="125"/>
      <c r="G44" s="125"/>
      <c r="H44" s="125"/>
      <c r="I44" s="125"/>
      <c r="J44" s="125"/>
    </row>
    <row r="45" spans="3:10" x14ac:dyDescent="0.25">
      <c r="C45" s="125"/>
      <c r="D45" s="125"/>
      <c r="E45" s="125"/>
      <c r="F45" s="125"/>
      <c r="G45" s="125"/>
      <c r="H45" s="125"/>
      <c r="I45" s="125"/>
      <c r="J45" s="125"/>
    </row>
    <row r="46" spans="3:10" x14ac:dyDescent="0.25">
      <c r="C46" s="125"/>
      <c r="D46" s="125"/>
      <c r="E46" s="125"/>
      <c r="F46" s="125"/>
      <c r="G46" s="126"/>
      <c r="H46" s="125"/>
      <c r="I46" s="125"/>
      <c r="J46" s="125"/>
    </row>
    <row r="47" spans="3:10" x14ac:dyDescent="0.25">
      <c r="C47" s="125"/>
      <c r="D47" s="125"/>
      <c r="E47" s="125"/>
      <c r="F47" s="125"/>
      <c r="G47" s="125"/>
      <c r="H47" s="125"/>
      <c r="I47" s="125"/>
      <c r="J47" s="125"/>
    </row>
    <row r="48" spans="3:10" x14ac:dyDescent="0.25">
      <c r="C48" s="125"/>
      <c r="D48" s="125"/>
      <c r="E48" s="125"/>
      <c r="F48" s="125"/>
      <c r="G48" s="125"/>
      <c r="H48" s="125"/>
      <c r="I48" s="125"/>
      <c r="J48" s="125"/>
    </row>
    <row r="49" spans="3:10" x14ac:dyDescent="0.25">
      <c r="C49" s="125"/>
      <c r="D49" s="125"/>
      <c r="E49" s="125"/>
      <c r="F49" s="125"/>
      <c r="G49" s="125"/>
      <c r="H49" s="125"/>
      <c r="I49" s="125"/>
      <c r="J49" s="125"/>
    </row>
    <row r="50" spans="3:10" x14ac:dyDescent="0.25">
      <c r="C50" s="125"/>
      <c r="D50" s="125"/>
      <c r="E50" s="125"/>
      <c r="F50" s="125"/>
      <c r="G50" s="125"/>
      <c r="H50" s="125"/>
      <c r="I50" s="125"/>
      <c r="J50" s="125"/>
    </row>
    <row r="51" spans="3:10" x14ac:dyDescent="0.25">
      <c r="C51" s="125"/>
      <c r="D51" s="125"/>
      <c r="E51" s="125"/>
      <c r="F51" s="125"/>
      <c r="G51" s="125"/>
      <c r="H51" s="125"/>
      <c r="I51" s="125"/>
      <c r="J51" s="125"/>
    </row>
    <row r="52" spans="3:10" x14ac:dyDescent="0.25">
      <c r="C52" s="125"/>
      <c r="D52" s="125"/>
      <c r="E52" s="125"/>
      <c r="F52" s="125"/>
      <c r="G52" s="125"/>
      <c r="H52" s="125"/>
      <c r="I52" s="125"/>
      <c r="J52" s="125"/>
    </row>
    <row r="53" spans="3:10" x14ac:dyDescent="0.25">
      <c r="C53" s="125"/>
      <c r="D53" s="125"/>
      <c r="E53" s="125"/>
      <c r="F53" s="125"/>
      <c r="G53" s="125"/>
      <c r="H53" s="125"/>
      <c r="I53" s="125"/>
      <c r="J53" s="125"/>
    </row>
    <row r="54" spans="3:10" x14ac:dyDescent="0.25">
      <c r="C54" s="125"/>
      <c r="D54" s="125"/>
      <c r="E54" s="125"/>
      <c r="F54" s="125"/>
      <c r="G54" s="125"/>
      <c r="H54" s="125"/>
      <c r="I54" s="125"/>
      <c r="J54" s="125"/>
    </row>
    <row r="55" spans="3:10" x14ac:dyDescent="0.25">
      <c r="C55" s="125"/>
      <c r="D55" s="125"/>
      <c r="E55" s="125"/>
      <c r="F55" s="125"/>
      <c r="G55" s="125"/>
      <c r="H55" s="125"/>
      <c r="I55" s="125"/>
      <c r="J55" s="125"/>
    </row>
    <row r="56" spans="3:10" x14ac:dyDescent="0.25">
      <c r="C56" s="125"/>
      <c r="D56" s="125"/>
      <c r="E56" s="125"/>
      <c r="F56" s="125"/>
      <c r="G56" s="125"/>
      <c r="H56" s="125"/>
      <c r="I56" s="125"/>
      <c r="J56" s="125"/>
    </row>
    <row r="57" spans="3:10" x14ac:dyDescent="0.25">
      <c r="C57" s="125"/>
      <c r="D57" s="125"/>
      <c r="E57" s="125"/>
      <c r="F57" s="125"/>
      <c r="G57" s="125"/>
      <c r="H57" s="125"/>
      <c r="I57" s="125"/>
      <c r="J57" s="125"/>
    </row>
    <row r="58" spans="3:10" x14ac:dyDescent="0.25">
      <c r="C58" s="125"/>
      <c r="D58" s="125"/>
      <c r="E58" s="125"/>
      <c r="F58" s="125"/>
      <c r="G58" s="125"/>
      <c r="H58" s="125"/>
      <c r="I58" s="125"/>
      <c r="J58" s="125"/>
    </row>
    <row r="59" spans="3:10" x14ac:dyDescent="0.25">
      <c r="C59" s="125"/>
      <c r="D59" s="125"/>
      <c r="E59" s="125"/>
      <c r="F59" s="125"/>
      <c r="G59" s="125"/>
      <c r="H59" s="125"/>
      <c r="I59" s="125"/>
      <c r="J59" s="125"/>
    </row>
    <row r="60" spans="3:10" x14ac:dyDescent="0.25">
      <c r="C60" s="125"/>
      <c r="D60" s="125"/>
      <c r="E60" s="125"/>
      <c r="F60" s="125"/>
      <c r="G60" s="125"/>
      <c r="H60" s="125"/>
      <c r="I60" s="125"/>
      <c r="J60" s="125"/>
    </row>
    <row r="61" spans="3:10" x14ac:dyDescent="0.25">
      <c r="C61" s="125"/>
      <c r="D61" s="125"/>
      <c r="E61" s="125"/>
      <c r="F61" s="125"/>
      <c r="G61" s="125"/>
      <c r="H61" s="125"/>
      <c r="I61" s="125"/>
      <c r="J61" s="125"/>
    </row>
    <row r="62" spans="3:10" x14ac:dyDescent="0.25">
      <c r="C62" s="125"/>
      <c r="D62" s="125"/>
      <c r="E62" s="125"/>
      <c r="F62" s="125"/>
      <c r="G62" s="125"/>
      <c r="H62" s="125"/>
      <c r="I62" s="125"/>
      <c r="J62" s="125"/>
    </row>
    <row r="63" spans="3:10" x14ac:dyDescent="0.25">
      <c r="C63" s="125"/>
      <c r="D63" s="125"/>
      <c r="E63" s="125"/>
      <c r="F63" s="125"/>
      <c r="G63" s="125"/>
      <c r="H63" s="125"/>
      <c r="I63" s="125"/>
      <c r="J63" s="125"/>
    </row>
    <row r="64" spans="3:10" x14ac:dyDescent="0.25">
      <c r="C64" s="125"/>
      <c r="D64" s="125"/>
      <c r="E64" s="125"/>
      <c r="F64" s="125"/>
      <c r="G64" s="125"/>
      <c r="H64" s="125"/>
      <c r="I64" s="125"/>
      <c r="J64" s="125"/>
    </row>
    <row r="65" spans="3:10" x14ac:dyDescent="0.25">
      <c r="C65" s="125"/>
      <c r="D65" s="125"/>
      <c r="E65" s="125"/>
      <c r="F65" s="125"/>
      <c r="G65" s="125"/>
      <c r="H65" s="125"/>
      <c r="I65" s="125"/>
      <c r="J65" s="125"/>
    </row>
    <row r="66" spans="3:10" x14ac:dyDescent="0.25">
      <c r="C66" s="125"/>
      <c r="D66" s="125"/>
      <c r="E66" s="125"/>
      <c r="F66" s="125"/>
      <c r="G66" s="125"/>
      <c r="H66" s="125"/>
      <c r="I66" s="125"/>
      <c r="J66" s="125"/>
    </row>
    <row r="67" spans="3:10" x14ac:dyDescent="0.25">
      <c r="C67" s="125"/>
      <c r="D67" s="125"/>
      <c r="E67" s="125"/>
      <c r="F67" s="125"/>
      <c r="G67" s="125"/>
      <c r="H67" s="125"/>
      <c r="I67" s="125"/>
      <c r="J67" s="125"/>
    </row>
    <row r="68" spans="3:10" x14ac:dyDescent="0.25">
      <c r="C68" s="125"/>
      <c r="D68" s="125"/>
      <c r="E68" s="125"/>
      <c r="F68" s="125"/>
      <c r="G68" s="125"/>
      <c r="H68" s="125"/>
      <c r="I68" s="125"/>
      <c r="J68" s="125"/>
    </row>
    <row r="69" spans="3:10" x14ac:dyDescent="0.25">
      <c r="C69" s="125"/>
      <c r="D69" s="125"/>
      <c r="E69" s="125"/>
      <c r="F69" s="125"/>
      <c r="G69" s="125"/>
      <c r="H69" s="125"/>
      <c r="I69" s="125"/>
      <c r="J69" s="125"/>
    </row>
    <row r="70" spans="3:10" x14ac:dyDescent="0.25">
      <c r="C70" s="125"/>
      <c r="D70" s="125"/>
      <c r="E70" s="125"/>
      <c r="F70" s="125"/>
      <c r="G70" s="125"/>
      <c r="H70" s="125"/>
      <c r="I70" s="125"/>
      <c r="J70" s="125"/>
    </row>
    <row r="71" spans="3:10" x14ac:dyDescent="0.25">
      <c r="C71" s="125"/>
      <c r="D71" s="125"/>
      <c r="E71" s="125"/>
      <c r="F71" s="125"/>
      <c r="G71" s="125"/>
      <c r="H71" s="125"/>
      <c r="I71" s="125"/>
      <c r="J71" s="125"/>
    </row>
    <row r="72" spans="3:10" x14ac:dyDescent="0.25">
      <c r="C72" s="125"/>
      <c r="D72" s="125"/>
      <c r="E72" s="125"/>
      <c r="F72" s="125"/>
      <c r="G72" s="125"/>
      <c r="H72" s="125"/>
      <c r="I72" s="125"/>
      <c r="J72" s="125"/>
    </row>
    <row r="73" spans="3:10" x14ac:dyDescent="0.25">
      <c r="C73" s="125"/>
      <c r="D73" s="125"/>
      <c r="E73" s="125"/>
      <c r="F73" s="125"/>
      <c r="G73" s="125"/>
      <c r="H73" s="125"/>
      <c r="I73" s="125"/>
      <c r="J73" s="125"/>
    </row>
    <row r="74" spans="3:10" x14ac:dyDescent="0.25">
      <c r="C74" s="125"/>
      <c r="D74" s="125"/>
      <c r="E74" s="125"/>
      <c r="F74" s="125"/>
      <c r="G74" s="125"/>
      <c r="H74" s="125"/>
      <c r="I74" s="125"/>
      <c r="J74" s="125"/>
    </row>
    <row r="75" spans="3:10" x14ac:dyDescent="0.25">
      <c r="C75" s="125"/>
      <c r="D75" s="125"/>
      <c r="E75" s="125"/>
      <c r="F75" s="125"/>
      <c r="G75" s="125"/>
      <c r="H75" s="125"/>
      <c r="I75" s="125"/>
      <c r="J75" s="125"/>
    </row>
    <row r="76" spans="3:10" x14ac:dyDescent="0.25">
      <c r="C76" s="125"/>
      <c r="D76" s="125"/>
      <c r="E76" s="125"/>
      <c r="F76" s="125"/>
      <c r="G76" s="125"/>
      <c r="H76" s="125"/>
      <c r="I76" s="125"/>
      <c r="J76" s="125"/>
    </row>
    <row r="77" spans="3:10" x14ac:dyDescent="0.25">
      <c r="C77" s="125"/>
      <c r="D77" s="125"/>
      <c r="E77" s="125"/>
      <c r="F77" s="125"/>
      <c r="G77" s="125"/>
      <c r="H77" s="125"/>
      <c r="I77" s="125"/>
      <c r="J77" s="125"/>
    </row>
    <row r="78" spans="3:10" x14ac:dyDescent="0.25">
      <c r="C78" s="125"/>
      <c r="D78" s="125"/>
      <c r="E78" s="125"/>
      <c r="F78" s="125"/>
      <c r="G78" s="125"/>
      <c r="H78" s="125"/>
      <c r="I78" s="125"/>
      <c r="J78" s="125"/>
    </row>
    <row r="79" spans="3:10" x14ac:dyDescent="0.25">
      <c r="C79" s="125"/>
      <c r="D79" s="125"/>
      <c r="E79" s="125"/>
      <c r="F79" s="125"/>
      <c r="G79" s="125"/>
      <c r="H79" s="125"/>
      <c r="I79" s="125"/>
      <c r="J79" s="125"/>
    </row>
    <row r="80" spans="3:10" x14ac:dyDescent="0.25">
      <c r="C80" s="125"/>
      <c r="D80" s="125"/>
      <c r="E80" s="125"/>
      <c r="F80" s="125"/>
      <c r="G80" s="125"/>
      <c r="H80" s="125"/>
      <c r="I80" s="125"/>
      <c r="J80" s="125"/>
    </row>
    <row r="81" spans="3:10" x14ac:dyDescent="0.25">
      <c r="C81" s="125"/>
      <c r="D81" s="125"/>
      <c r="E81" s="125"/>
      <c r="F81" s="125"/>
      <c r="G81" s="125"/>
      <c r="H81" s="125"/>
      <c r="I81" s="125"/>
      <c r="J81" s="125"/>
    </row>
    <row r="82" spans="3:10" x14ac:dyDescent="0.25">
      <c r="C82" s="125"/>
      <c r="D82" s="125"/>
      <c r="E82" s="125"/>
      <c r="F82" s="125"/>
      <c r="G82" s="125"/>
      <c r="H82" s="125"/>
      <c r="I82" s="125"/>
      <c r="J82" s="125"/>
    </row>
    <row r="83" spans="3:10" x14ac:dyDescent="0.25">
      <c r="C83" s="125"/>
      <c r="D83" s="125"/>
      <c r="E83" s="125"/>
      <c r="F83" s="125"/>
      <c r="G83" s="125"/>
      <c r="H83" s="125"/>
      <c r="I83" s="125"/>
      <c r="J83" s="125"/>
    </row>
    <row r="84" spans="3:10" x14ac:dyDescent="0.25">
      <c r="C84" s="125"/>
      <c r="D84" s="125"/>
      <c r="E84" s="125"/>
      <c r="F84" s="125"/>
      <c r="G84" s="125"/>
      <c r="H84" s="125"/>
      <c r="I84" s="125"/>
      <c r="J84" s="125"/>
    </row>
    <row r="85" spans="3:10" x14ac:dyDescent="0.25">
      <c r="C85" s="125"/>
      <c r="D85" s="125"/>
      <c r="E85" s="125"/>
      <c r="F85" s="125"/>
      <c r="G85" s="125"/>
      <c r="H85" s="125"/>
      <c r="I85" s="125"/>
      <c r="J85" s="125"/>
    </row>
    <row r="86" spans="3:10" x14ac:dyDescent="0.25">
      <c r="C86" s="125"/>
      <c r="D86" s="125"/>
      <c r="E86" s="125"/>
      <c r="F86" s="125"/>
      <c r="G86" s="125"/>
      <c r="H86" s="125"/>
      <c r="I86" s="125"/>
      <c r="J86" s="125"/>
    </row>
    <row r="87" spans="3:10" x14ac:dyDescent="0.25">
      <c r="C87" s="125"/>
      <c r="D87" s="125"/>
      <c r="E87" s="125"/>
      <c r="F87" s="125"/>
      <c r="G87" s="125"/>
      <c r="H87" s="125"/>
      <c r="I87" s="125"/>
      <c r="J87" s="125"/>
    </row>
    <row r="88" spans="3:10" x14ac:dyDescent="0.25">
      <c r="C88" s="125"/>
      <c r="D88" s="125"/>
      <c r="E88" s="125"/>
      <c r="F88" s="125"/>
      <c r="G88" s="125"/>
      <c r="H88" s="125"/>
      <c r="I88" s="125"/>
      <c r="J88" s="125"/>
    </row>
    <row r="89" spans="3:10" x14ac:dyDescent="0.25">
      <c r="C89" s="125"/>
      <c r="D89" s="125"/>
      <c r="E89" s="125"/>
      <c r="F89" s="125"/>
      <c r="G89" s="125"/>
      <c r="H89" s="125"/>
      <c r="I89" s="125"/>
      <c r="J89" s="125"/>
    </row>
    <row r="90" spans="3:10" x14ac:dyDescent="0.25">
      <c r="C90" s="125"/>
    </row>
    <row r="91" spans="3:10" s="6" customFormat="1" x14ac:dyDescent="0.25"/>
    <row r="92" spans="3:10" s="6" customFormat="1" x14ac:dyDescent="0.25"/>
    <row r="93" spans="3:10" s="6" customFormat="1" x14ac:dyDescent="0.25"/>
    <row r="94" spans="3:10" s="6" customFormat="1" x14ac:dyDescent="0.25"/>
    <row r="95" spans="3:10" s="6" customFormat="1" x14ac:dyDescent="0.25"/>
    <row r="96" spans="3: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sheetData>
  <sheetProtection algorithmName="SHA-512" hashValue="3PKhwMjaA1akSu0fwHGcebWHKBg29W1WVZMVSIojhSHf40HgBUgtYiF+Dh7h9vIf6JdGzyp7ny1xfy6WBvAGzg==" saltValue="DF+G2r0YOwNfDIkDClqABg==" spinCount="100000" sheet="1" objects="1" scenarios="1" selectLockedCells="1" selectUnlockedCells="1"/>
  <conditionalFormatting sqref="H12:H13">
    <cfRule type="expression" dxfId="11" priority="16">
      <formula>$G$13&gt;$H$13</formula>
    </cfRule>
  </conditionalFormatting>
  <conditionalFormatting sqref="I12:I13">
    <cfRule type="expression" dxfId="10" priority="15">
      <formula>$G$13&lt;$I$13</formula>
    </cfRule>
  </conditionalFormatting>
  <conditionalFormatting sqref="H16:H17">
    <cfRule type="expression" dxfId="9" priority="14">
      <formula>$G$17&gt;$H$17</formula>
    </cfRule>
  </conditionalFormatting>
  <conditionalFormatting sqref="I16:I17">
    <cfRule type="expression" dxfId="8" priority="13">
      <formula>$G$17&lt;$I$17</formula>
    </cfRule>
  </conditionalFormatting>
  <conditionalFormatting sqref="F19:F20">
    <cfRule type="expression" dxfId="7" priority="12">
      <formula>$F$20=1</formula>
    </cfRule>
  </conditionalFormatting>
  <conditionalFormatting sqref="I26:I27">
    <cfRule type="expression" dxfId="6" priority="10">
      <formula>$H$27&gt;$I$27</formula>
    </cfRule>
  </conditionalFormatting>
  <conditionalFormatting sqref="J26:J27">
    <cfRule type="expression" dxfId="5" priority="8">
      <formula>$H$27&lt;$J$27</formula>
    </cfRule>
  </conditionalFormatting>
  <conditionalFormatting sqref="H30:H31">
    <cfRule type="expression" dxfId="4" priority="7">
      <formula>$G$31&gt;$H$31</formula>
    </cfRule>
  </conditionalFormatting>
  <conditionalFormatting sqref="I30:I31">
    <cfRule type="expression" dxfId="3" priority="6">
      <formula>$G$31&lt;$I$31</formula>
    </cfRule>
  </conditionalFormatting>
  <conditionalFormatting sqref="H34:H35">
    <cfRule type="expression" dxfId="2" priority="5">
      <formula>$G$35&gt;$H$35</formula>
    </cfRule>
  </conditionalFormatting>
  <conditionalFormatting sqref="I34:I35">
    <cfRule type="expression" dxfId="1" priority="4">
      <formula>$G$35&lt;$I$35</formula>
    </cfRule>
  </conditionalFormatting>
  <conditionalFormatting sqref="G19:G20">
    <cfRule type="expression" dxfId="0" priority="1">
      <formula>$G$20=1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C3:O63"/>
  <sheetViews>
    <sheetView showGridLines="0" showRowColHeaders="0" zoomScale="90" zoomScaleNormal="90" workbookViewId="0">
      <selection activeCell="I118" sqref="I118"/>
    </sheetView>
  </sheetViews>
  <sheetFormatPr defaultColWidth="9.140625" defaultRowHeight="15" x14ac:dyDescent="0.25"/>
  <cols>
    <col min="1" max="2" width="4.7109375" style="6" customWidth="1"/>
    <col min="3" max="16384" width="9.140625" style="6"/>
  </cols>
  <sheetData>
    <row r="3" spans="3:15" ht="71.25" customHeight="1" x14ac:dyDescent="0.25"/>
    <row r="7" spans="3:15" x14ac:dyDescent="0.25">
      <c r="C7" s="125"/>
      <c r="D7" s="125"/>
      <c r="E7" s="125"/>
      <c r="F7" s="125"/>
      <c r="G7" s="125"/>
      <c r="H7" s="125"/>
      <c r="I7" s="125"/>
      <c r="J7" s="125"/>
      <c r="K7" s="125"/>
      <c r="L7" s="125"/>
      <c r="M7" s="125"/>
      <c r="N7" s="125"/>
      <c r="O7" s="125"/>
    </row>
    <row r="8" spans="3:15" x14ac:dyDescent="0.25">
      <c r="C8" s="125"/>
      <c r="D8" s="125"/>
      <c r="E8" s="125"/>
      <c r="F8" s="125"/>
      <c r="G8" s="125"/>
      <c r="H8" s="125"/>
      <c r="I8" s="125"/>
      <c r="J8" s="125"/>
      <c r="K8" s="125"/>
      <c r="L8" s="125"/>
      <c r="M8" s="125"/>
      <c r="N8" s="125"/>
      <c r="O8" s="125"/>
    </row>
    <row r="9" spans="3:15" x14ac:dyDescent="0.25">
      <c r="C9" s="125"/>
      <c r="D9" s="125"/>
      <c r="E9" s="125"/>
      <c r="F9" s="125"/>
      <c r="G9" s="125"/>
      <c r="H9" s="125"/>
      <c r="I9" s="125"/>
      <c r="J9" s="125"/>
      <c r="K9" s="125"/>
      <c r="L9" s="125"/>
      <c r="M9" s="125"/>
      <c r="N9" s="125"/>
      <c r="O9" s="125"/>
    </row>
    <row r="10" spans="3:15" x14ac:dyDescent="0.25">
      <c r="C10" s="125"/>
      <c r="D10" s="125"/>
      <c r="E10" s="125"/>
      <c r="F10" s="125"/>
      <c r="G10" s="125"/>
      <c r="H10" s="125"/>
      <c r="I10" s="125"/>
      <c r="J10" s="125"/>
      <c r="K10" s="125"/>
      <c r="L10" s="125"/>
      <c r="M10" s="125"/>
      <c r="N10" s="125"/>
      <c r="O10" s="125"/>
    </row>
    <row r="11" spans="3:15" x14ac:dyDescent="0.25">
      <c r="C11" s="125"/>
      <c r="D11" s="125"/>
      <c r="E11" s="125"/>
      <c r="F11" s="125"/>
      <c r="G11" s="125"/>
      <c r="H11" s="125"/>
      <c r="I11" s="125"/>
      <c r="J11" s="125"/>
      <c r="K11" s="125"/>
      <c r="L11" s="125"/>
      <c r="M11" s="125"/>
      <c r="N11" s="125"/>
      <c r="O11" s="125"/>
    </row>
    <row r="12" spans="3:15" x14ac:dyDescent="0.25">
      <c r="C12" s="125"/>
      <c r="D12" s="125"/>
      <c r="E12" s="125"/>
      <c r="F12" s="125"/>
      <c r="G12" s="125"/>
      <c r="H12" s="125"/>
      <c r="I12" s="125"/>
      <c r="J12" s="125"/>
      <c r="K12" s="125"/>
      <c r="L12" s="125"/>
      <c r="M12" s="125"/>
      <c r="N12" s="125"/>
      <c r="O12" s="125"/>
    </row>
    <row r="13" spans="3:15" x14ac:dyDescent="0.25">
      <c r="C13" s="125"/>
      <c r="D13" s="125"/>
      <c r="E13" s="125"/>
      <c r="F13" s="125"/>
      <c r="G13" s="125"/>
      <c r="H13" s="125"/>
      <c r="I13" s="125"/>
      <c r="J13" s="125"/>
      <c r="K13" s="125"/>
      <c r="L13" s="125"/>
      <c r="M13" s="125"/>
      <c r="N13" s="125"/>
      <c r="O13" s="125"/>
    </row>
    <row r="14" spans="3:15" x14ac:dyDescent="0.25">
      <c r="C14" s="125"/>
      <c r="D14" s="125"/>
      <c r="E14" s="125"/>
      <c r="F14" s="125"/>
      <c r="G14" s="125"/>
      <c r="H14" s="125"/>
      <c r="I14" s="125"/>
      <c r="J14" s="125"/>
      <c r="K14" s="125"/>
      <c r="L14" s="125"/>
      <c r="M14" s="125"/>
      <c r="N14" s="125"/>
      <c r="O14" s="125"/>
    </row>
    <row r="15" spans="3:15" x14ac:dyDescent="0.25">
      <c r="C15" s="125"/>
      <c r="D15" s="125"/>
      <c r="E15" s="125"/>
      <c r="F15" s="126"/>
      <c r="G15" s="125"/>
      <c r="H15" s="125"/>
      <c r="I15" s="125"/>
      <c r="J15" s="125"/>
      <c r="K15" s="125"/>
      <c r="L15" s="125"/>
      <c r="M15" s="125"/>
      <c r="N15" s="125"/>
      <c r="O15" s="125"/>
    </row>
    <row r="16" spans="3:15" x14ac:dyDescent="0.25">
      <c r="C16" s="125"/>
      <c r="D16" s="125"/>
      <c r="E16" s="125"/>
      <c r="F16" s="125"/>
      <c r="G16" s="125"/>
      <c r="H16" s="125"/>
      <c r="I16" s="125"/>
      <c r="J16" s="125"/>
      <c r="K16" s="125"/>
      <c r="L16" s="125"/>
      <c r="M16" s="125"/>
      <c r="N16" s="125"/>
      <c r="O16" s="125"/>
    </row>
    <row r="17" spans="3:15" x14ac:dyDescent="0.25">
      <c r="C17" s="125"/>
      <c r="D17" s="125"/>
      <c r="E17" s="125"/>
      <c r="F17" s="125"/>
      <c r="G17" s="125"/>
      <c r="H17" s="125"/>
      <c r="I17" s="125"/>
      <c r="J17" s="125"/>
      <c r="K17" s="125"/>
      <c r="L17" s="125"/>
      <c r="M17" s="125"/>
      <c r="N17" s="125"/>
      <c r="O17" s="125"/>
    </row>
    <row r="18" spans="3:15" x14ac:dyDescent="0.25">
      <c r="C18" s="125"/>
      <c r="D18" s="125"/>
      <c r="E18" s="125"/>
      <c r="F18" s="125"/>
      <c r="G18" s="125"/>
      <c r="H18" s="125"/>
      <c r="I18" s="125"/>
      <c r="J18" s="125"/>
      <c r="K18" s="125"/>
      <c r="L18" s="125"/>
      <c r="M18" s="125"/>
      <c r="N18" s="125"/>
      <c r="O18" s="125"/>
    </row>
    <row r="19" spans="3:15" x14ac:dyDescent="0.25">
      <c r="C19" s="125"/>
      <c r="D19" s="125"/>
      <c r="E19" s="125"/>
      <c r="F19" s="125"/>
      <c r="G19" s="125"/>
      <c r="H19" s="125"/>
      <c r="I19" s="125"/>
      <c r="J19" s="125"/>
      <c r="K19" s="125"/>
      <c r="L19" s="125"/>
      <c r="M19" s="125"/>
      <c r="N19" s="125"/>
      <c r="O19" s="125"/>
    </row>
    <row r="20" spans="3:15" x14ac:dyDescent="0.25">
      <c r="C20" s="125"/>
      <c r="D20" s="125"/>
      <c r="E20" s="125"/>
      <c r="F20" s="125"/>
      <c r="G20" s="125"/>
      <c r="H20" s="125"/>
      <c r="I20" s="125"/>
      <c r="J20" s="125"/>
      <c r="K20" s="125"/>
      <c r="L20" s="125"/>
      <c r="M20" s="125"/>
      <c r="N20" s="125"/>
      <c r="O20" s="125"/>
    </row>
    <row r="21" spans="3:15" x14ac:dyDescent="0.25">
      <c r="C21" s="125"/>
      <c r="D21" s="125"/>
      <c r="E21" s="125"/>
      <c r="F21" s="125"/>
      <c r="G21" s="125"/>
      <c r="H21" s="125"/>
      <c r="I21" s="125"/>
      <c r="J21" s="125"/>
      <c r="K21" s="125"/>
      <c r="L21" s="125"/>
      <c r="M21" s="125"/>
      <c r="N21" s="125"/>
      <c r="O21" s="125"/>
    </row>
    <row r="22" spans="3:15" x14ac:dyDescent="0.25">
      <c r="C22" s="125"/>
      <c r="D22" s="125"/>
      <c r="E22" s="125"/>
      <c r="F22" s="125"/>
      <c r="G22" s="125"/>
      <c r="H22" s="125"/>
      <c r="I22" s="125"/>
      <c r="J22" s="125"/>
      <c r="K22" s="125"/>
      <c r="L22" s="125"/>
      <c r="M22" s="125"/>
      <c r="N22" s="125"/>
      <c r="O22" s="125"/>
    </row>
    <row r="23" spans="3:15" x14ac:dyDescent="0.25">
      <c r="C23" s="125"/>
      <c r="D23" s="125"/>
      <c r="E23" s="125"/>
      <c r="F23" s="125"/>
      <c r="G23" s="125"/>
      <c r="H23" s="125"/>
      <c r="I23" s="125"/>
      <c r="J23" s="125"/>
      <c r="K23" s="125"/>
      <c r="L23" s="125"/>
      <c r="M23" s="125"/>
      <c r="N23" s="125"/>
      <c r="O23" s="125"/>
    </row>
    <row r="24" spans="3:15" x14ac:dyDescent="0.25">
      <c r="C24" s="125"/>
      <c r="D24" s="125"/>
      <c r="E24" s="125"/>
      <c r="F24" s="125"/>
      <c r="G24" s="125"/>
      <c r="H24" s="125"/>
      <c r="I24" s="125"/>
      <c r="J24" s="125"/>
      <c r="K24" s="125"/>
      <c r="L24" s="125"/>
      <c r="M24" s="125"/>
      <c r="N24" s="125"/>
      <c r="O24" s="125"/>
    </row>
    <row r="25" spans="3:15" x14ac:dyDescent="0.25">
      <c r="C25" s="125"/>
      <c r="D25" s="125"/>
      <c r="E25" s="125"/>
      <c r="F25" s="125"/>
      <c r="G25" s="125"/>
      <c r="H25" s="125"/>
      <c r="I25" s="125"/>
      <c r="J25" s="125"/>
      <c r="K25" s="125"/>
      <c r="L25" s="125"/>
      <c r="M25" s="125"/>
      <c r="N25" s="125"/>
      <c r="O25" s="125"/>
    </row>
    <row r="26" spans="3:15" x14ac:dyDescent="0.25">
      <c r="C26" s="125"/>
      <c r="D26" s="125"/>
      <c r="E26" s="125"/>
      <c r="F26" s="125"/>
      <c r="G26" s="125"/>
      <c r="H26" s="125"/>
      <c r="I26" s="125"/>
      <c r="J26" s="125"/>
      <c r="K26" s="125"/>
      <c r="L26" s="125"/>
      <c r="M26" s="125"/>
      <c r="N26" s="125"/>
      <c r="O26" s="125"/>
    </row>
    <row r="27" spans="3:15" x14ac:dyDescent="0.25">
      <c r="C27" s="125"/>
      <c r="D27" s="125"/>
      <c r="E27" s="125"/>
      <c r="F27" s="125"/>
      <c r="G27" s="125"/>
      <c r="H27" s="125"/>
      <c r="I27" s="125"/>
      <c r="J27" s="125"/>
      <c r="K27" s="125"/>
      <c r="L27" s="125"/>
      <c r="M27" s="125"/>
      <c r="N27" s="125"/>
      <c r="O27" s="125"/>
    </row>
    <row r="28" spans="3:15" x14ac:dyDescent="0.25">
      <c r="C28" s="125"/>
      <c r="D28" s="125"/>
      <c r="E28" s="125"/>
      <c r="F28" s="125"/>
      <c r="G28" s="125"/>
      <c r="H28" s="125"/>
      <c r="I28" s="125"/>
      <c r="J28" s="125"/>
      <c r="K28" s="125"/>
      <c r="L28" s="125"/>
      <c r="M28" s="125"/>
      <c r="N28" s="125"/>
      <c r="O28" s="125"/>
    </row>
    <row r="29" spans="3:15" x14ac:dyDescent="0.25">
      <c r="C29" s="125"/>
      <c r="D29" s="125"/>
      <c r="E29" s="125"/>
      <c r="F29" s="125"/>
      <c r="G29" s="125"/>
      <c r="H29" s="125"/>
      <c r="I29" s="125"/>
      <c r="J29" s="125"/>
      <c r="K29" s="125"/>
      <c r="L29" s="125"/>
      <c r="M29" s="125"/>
      <c r="N29" s="125"/>
      <c r="O29" s="125"/>
    </row>
    <row r="30" spans="3:15" x14ac:dyDescent="0.25">
      <c r="C30" s="125"/>
      <c r="D30" s="125"/>
      <c r="E30" s="125"/>
      <c r="F30" s="125"/>
      <c r="G30" s="125"/>
      <c r="H30" s="125"/>
      <c r="I30" s="125"/>
      <c r="J30" s="125"/>
      <c r="K30" s="125"/>
      <c r="L30" s="125"/>
      <c r="M30" s="125"/>
      <c r="N30" s="125"/>
      <c r="O30" s="125"/>
    </row>
    <row r="31" spans="3:15" x14ac:dyDescent="0.25">
      <c r="C31" s="125"/>
      <c r="D31" s="125"/>
      <c r="E31" s="125"/>
      <c r="F31" s="125"/>
      <c r="G31" s="125"/>
      <c r="H31" s="125"/>
      <c r="I31" s="125"/>
      <c r="J31" s="125"/>
      <c r="K31" s="125"/>
      <c r="L31" s="125"/>
      <c r="M31" s="125"/>
      <c r="N31" s="125"/>
      <c r="O31" s="125"/>
    </row>
    <row r="32" spans="3:15" x14ac:dyDescent="0.25">
      <c r="C32" s="125"/>
      <c r="D32" s="125"/>
      <c r="E32" s="125"/>
      <c r="F32" s="125"/>
      <c r="G32" s="125"/>
      <c r="H32" s="125"/>
      <c r="I32" s="125"/>
      <c r="J32" s="125"/>
      <c r="K32" s="125"/>
      <c r="L32" s="125"/>
      <c r="M32" s="125"/>
      <c r="N32" s="125"/>
      <c r="O32" s="125"/>
    </row>
    <row r="33" spans="3:15" x14ac:dyDescent="0.25">
      <c r="C33" s="125"/>
      <c r="D33" s="125"/>
      <c r="E33" s="125"/>
      <c r="F33" s="125"/>
      <c r="G33" s="125"/>
      <c r="H33" s="125"/>
      <c r="I33" s="125"/>
      <c r="J33" s="125"/>
      <c r="K33" s="125"/>
      <c r="L33" s="125"/>
      <c r="M33" s="125"/>
      <c r="N33" s="125"/>
      <c r="O33" s="125"/>
    </row>
    <row r="34" spans="3:15" x14ac:dyDescent="0.25">
      <c r="C34" s="125"/>
      <c r="D34" s="125"/>
      <c r="E34" s="125"/>
      <c r="F34" s="125"/>
      <c r="G34" s="125"/>
      <c r="H34" s="125"/>
      <c r="I34" s="125"/>
      <c r="J34" s="125"/>
      <c r="K34" s="125"/>
      <c r="L34" s="125"/>
      <c r="M34" s="125"/>
      <c r="N34" s="125"/>
      <c r="O34" s="125"/>
    </row>
    <row r="35" spans="3:15" x14ac:dyDescent="0.25">
      <c r="C35" s="125"/>
      <c r="D35" s="125"/>
      <c r="E35" s="125"/>
      <c r="F35" s="125"/>
      <c r="G35" s="125"/>
      <c r="H35" s="125"/>
      <c r="I35" s="125"/>
      <c r="J35" s="125"/>
      <c r="K35" s="125"/>
      <c r="L35" s="125"/>
      <c r="M35" s="125"/>
      <c r="N35" s="125"/>
      <c r="O35" s="125"/>
    </row>
    <row r="36" spans="3:15" x14ac:dyDescent="0.25">
      <c r="C36" s="125"/>
      <c r="D36" s="125"/>
      <c r="E36" s="125"/>
      <c r="F36" s="125"/>
      <c r="G36" s="125"/>
      <c r="H36" s="125"/>
      <c r="I36" s="125"/>
      <c r="J36" s="125"/>
      <c r="K36" s="125"/>
      <c r="L36" s="125"/>
      <c r="M36" s="125"/>
      <c r="N36" s="125"/>
      <c r="O36" s="125"/>
    </row>
    <row r="37" spans="3:15" x14ac:dyDescent="0.25">
      <c r="C37" s="125"/>
      <c r="D37" s="125"/>
      <c r="E37" s="125"/>
      <c r="F37" s="125"/>
      <c r="G37" s="125"/>
      <c r="H37" s="125"/>
      <c r="I37" s="125"/>
      <c r="J37" s="125"/>
      <c r="K37" s="125"/>
      <c r="L37" s="125"/>
      <c r="M37" s="125"/>
      <c r="N37" s="125"/>
      <c r="O37" s="125"/>
    </row>
    <row r="38" spans="3:15" x14ac:dyDescent="0.25">
      <c r="C38" s="125"/>
      <c r="D38" s="125"/>
      <c r="E38" s="125"/>
      <c r="F38" s="125"/>
      <c r="G38" s="125"/>
      <c r="H38" s="125"/>
      <c r="I38" s="125"/>
      <c r="J38" s="125"/>
      <c r="K38" s="125"/>
      <c r="L38" s="125"/>
      <c r="M38" s="125"/>
      <c r="N38" s="125"/>
      <c r="O38" s="125"/>
    </row>
    <row r="39" spans="3:15" x14ac:dyDescent="0.25">
      <c r="C39" s="125"/>
      <c r="D39" s="125"/>
      <c r="E39" s="125"/>
      <c r="F39" s="125"/>
      <c r="G39" s="125"/>
      <c r="H39" s="125"/>
      <c r="I39" s="125"/>
      <c r="J39" s="125"/>
      <c r="K39" s="125"/>
      <c r="L39" s="125"/>
      <c r="M39" s="125"/>
      <c r="N39" s="125"/>
      <c r="O39" s="125"/>
    </row>
    <row r="40" spans="3:15" x14ac:dyDescent="0.25">
      <c r="C40" s="125"/>
      <c r="D40" s="125"/>
      <c r="E40" s="125"/>
      <c r="F40" s="125"/>
      <c r="G40" s="125"/>
      <c r="H40" s="125"/>
      <c r="I40" s="125"/>
      <c r="J40" s="125"/>
      <c r="K40" s="125"/>
      <c r="L40" s="125"/>
      <c r="M40" s="125"/>
      <c r="N40" s="125"/>
      <c r="O40" s="125"/>
    </row>
    <row r="41" spans="3:15" x14ac:dyDescent="0.25">
      <c r="C41" s="125"/>
      <c r="D41" s="125"/>
      <c r="E41" s="125"/>
      <c r="F41" s="125"/>
      <c r="G41" s="125"/>
      <c r="H41" s="125"/>
      <c r="I41" s="125"/>
      <c r="J41" s="125"/>
      <c r="K41" s="125"/>
      <c r="L41" s="125"/>
      <c r="M41" s="125"/>
      <c r="N41" s="125"/>
      <c r="O41" s="125"/>
    </row>
    <row r="42" spans="3:15" x14ac:dyDescent="0.25">
      <c r="C42" s="125"/>
      <c r="D42" s="125"/>
      <c r="E42" s="125"/>
      <c r="F42" s="125"/>
      <c r="G42" s="125"/>
      <c r="H42" s="125"/>
      <c r="I42" s="125"/>
      <c r="J42" s="125"/>
      <c r="K42" s="125"/>
      <c r="L42" s="125"/>
      <c r="M42" s="125"/>
      <c r="N42" s="125"/>
      <c r="O42" s="125"/>
    </row>
    <row r="43" spans="3:15" x14ac:dyDescent="0.25">
      <c r="C43" s="125"/>
      <c r="D43" s="125"/>
      <c r="E43" s="125"/>
      <c r="F43" s="125"/>
      <c r="G43" s="125"/>
      <c r="H43" s="125"/>
      <c r="I43" s="125"/>
      <c r="J43" s="125"/>
      <c r="K43" s="125"/>
      <c r="L43" s="125"/>
      <c r="M43" s="125"/>
      <c r="N43" s="125"/>
      <c r="O43" s="125"/>
    </row>
    <row r="44" spans="3:15" x14ac:dyDescent="0.25">
      <c r="C44" s="125"/>
      <c r="D44" s="125"/>
      <c r="E44" s="125"/>
      <c r="F44" s="125"/>
      <c r="G44" s="125"/>
      <c r="H44" s="125"/>
      <c r="I44" s="125"/>
      <c r="J44" s="125"/>
      <c r="K44" s="125"/>
      <c r="L44" s="125"/>
      <c r="M44" s="125"/>
      <c r="N44" s="125"/>
      <c r="O44" s="125"/>
    </row>
    <row r="45" spans="3:15" x14ac:dyDescent="0.25">
      <c r="C45" s="125"/>
      <c r="D45" s="125"/>
      <c r="E45" s="125"/>
      <c r="F45" s="125"/>
      <c r="G45" s="125"/>
      <c r="H45" s="125"/>
      <c r="I45" s="125"/>
      <c r="J45" s="125"/>
      <c r="K45" s="125"/>
      <c r="L45" s="125"/>
      <c r="M45" s="125"/>
      <c r="N45" s="125"/>
      <c r="O45" s="125"/>
    </row>
    <row r="46" spans="3:15" x14ac:dyDescent="0.25">
      <c r="C46" s="125"/>
      <c r="D46" s="125"/>
      <c r="E46" s="125"/>
      <c r="F46" s="125"/>
      <c r="G46" s="125"/>
      <c r="H46" s="125"/>
      <c r="I46" s="125"/>
      <c r="J46" s="125"/>
      <c r="K46" s="125"/>
      <c r="L46" s="125"/>
      <c r="M46" s="125"/>
      <c r="N46" s="125"/>
      <c r="O46" s="125"/>
    </row>
    <row r="47" spans="3:15" x14ac:dyDescent="0.25">
      <c r="C47" s="125"/>
      <c r="D47" s="125"/>
      <c r="E47" s="125"/>
      <c r="F47" s="125"/>
      <c r="G47" s="125"/>
      <c r="H47" s="125"/>
      <c r="I47" s="125"/>
      <c r="J47" s="125"/>
      <c r="K47" s="125"/>
      <c r="L47" s="125"/>
      <c r="M47" s="125"/>
      <c r="N47" s="125"/>
      <c r="O47" s="125"/>
    </row>
    <row r="48" spans="3:15" x14ac:dyDescent="0.25">
      <c r="C48" s="125"/>
      <c r="D48" s="125"/>
      <c r="E48" s="125"/>
      <c r="F48" s="125"/>
      <c r="G48" s="125"/>
      <c r="H48" s="125"/>
      <c r="I48" s="125"/>
      <c r="J48" s="125"/>
      <c r="K48" s="125"/>
      <c r="L48" s="125"/>
      <c r="M48" s="125"/>
      <c r="N48" s="125"/>
      <c r="O48" s="125"/>
    </row>
    <row r="49" spans="3:15" x14ac:dyDescent="0.25">
      <c r="C49" s="125"/>
      <c r="D49" s="125"/>
      <c r="E49" s="125"/>
      <c r="F49" s="125"/>
      <c r="G49" s="125"/>
      <c r="H49" s="125"/>
      <c r="I49" s="125"/>
      <c r="J49" s="125"/>
      <c r="K49" s="125"/>
      <c r="L49" s="125"/>
      <c r="M49" s="125"/>
      <c r="N49" s="125"/>
      <c r="O49" s="125"/>
    </row>
    <row r="50" spans="3:15" x14ac:dyDescent="0.25">
      <c r="C50" s="125"/>
      <c r="D50" s="125"/>
      <c r="E50" s="125"/>
      <c r="F50" s="125"/>
      <c r="G50" s="125"/>
      <c r="H50" s="125"/>
      <c r="I50" s="125"/>
      <c r="J50" s="125"/>
      <c r="K50" s="125"/>
      <c r="L50" s="125"/>
      <c r="M50" s="125"/>
      <c r="N50" s="125"/>
      <c r="O50" s="125"/>
    </row>
    <row r="51" spans="3:15" x14ac:dyDescent="0.25">
      <c r="C51" s="125"/>
      <c r="D51" s="125"/>
      <c r="E51" s="125"/>
      <c r="F51" s="125"/>
      <c r="G51" s="125"/>
      <c r="H51" s="125"/>
      <c r="I51" s="125"/>
      <c r="J51" s="125"/>
      <c r="K51" s="125"/>
      <c r="L51" s="125"/>
      <c r="M51" s="125"/>
      <c r="N51" s="125"/>
      <c r="O51" s="125"/>
    </row>
    <row r="52" spans="3:15" x14ac:dyDescent="0.25">
      <c r="C52" s="125"/>
      <c r="D52" s="125"/>
      <c r="E52" s="125"/>
      <c r="F52" s="125"/>
      <c r="G52" s="125"/>
      <c r="H52" s="125"/>
      <c r="I52" s="125"/>
      <c r="J52" s="125"/>
      <c r="K52" s="125"/>
      <c r="L52" s="125"/>
      <c r="M52" s="125"/>
      <c r="N52" s="125"/>
      <c r="O52" s="125"/>
    </row>
    <row r="53" spans="3:15" x14ac:dyDescent="0.25">
      <c r="C53" s="125"/>
      <c r="D53" s="125"/>
      <c r="E53" s="125"/>
      <c r="F53" s="125"/>
      <c r="G53" s="125"/>
      <c r="H53" s="125"/>
      <c r="I53" s="125"/>
      <c r="J53" s="125"/>
      <c r="K53" s="125"/>
      <c r="L53" s="125"/>
      <c r="M53" s="125"/>
      <c r="N53" s="125"/>
      <c r="O53" s="125"/>
    </row>
    <row r="54" spans="3:15" x14ac:dyDescent="0.25">
      <c r="C54" s="125"/>
      <c r="D54" s="125"/>
      <c r="E54" s="125"/>
      <c r="F54" s="125"/>
      <c r="G54" s="125"/>
      <c r="H54" s="125"/>
      <c r="I54" s="125"/>
      <c r="J54" s="125"/>
      <c r="K54" s="125"/>
      <c r="L54" s="125"/>
      <c r="M54" s="125"/>
      <c r="N54" s="125"/>
      <c r="O54" s="125"/>
    </row>
    <row r="55" spans="3:15" x14ac:dyDescent="0.25">
      <c r="C55" s="125"/>
      <c r="D55" s="125"/>
      <c r="E55" s="125"/>
      <c r="F55" s="125"/>
      <c r="G55" s="125"/>
      <c r="H55" s="125"/>
      <c r="I55" s="125"/>
      <c r="J55" s="125"/>
      <c r="K55" s="125"/>
      <c r="L55" s="125"/>
      <c r="M55" s="125"/>
      <c r="N55" s="125"/>
      <c r="O55" s="125"/>
    </row>
    <row r="56" spans="3:15" x14ac:dyDescent="0.25">
      <c r="C56" s="125"/>
      <c r="D56" s="125"/>
      <c r="E56" s="125"/>
      <c r="F56" s="125"/>
      <c r="G56" s="125"/>
      <c r="H56" s="125"/>
      <c r="I56" s="125"/>
      <c r="J56" s="125"/>
      <c r="K56" s="125"/>
      <c r="L56" s="125"/>
      <c r="M56" s="125"/>
      <c r="N56" s="125"/>
      <c r="O56" s="125"/>
    </row>
    <row r="57" spans="3:15" x14ac:dyDescent="0.25">
      <c r="C57" s="125"/>
      <c r="D57" s="125"/>
      <c r="E57" s="125"/>
      <c r="F57" s="125"/>
      <c r="G57" s="125"/>
      <c r="H57" s="125"/>
      <c r="I57" s="125"/>
      <c r="J57" s="125"/>
      <c r="K57" s="125"/>
      <c r="L57" s="125"/>
      <c r="M57" s="125"/>
      <c r="N57" s="125"/>
      <c r="O57" s="125"/>
    </row>
    <row r="58" spans="3:15" x14ac:dyDescent="0.25">
      <c r="C58" s="125"/>
      <c r="D58" s="125"/>
      <c r="E58" s="125"/>
      <c r="F58" s="125"/>
      <c r="G58" s="125"/>
      <c r="H58" s="125"/>
      <c r="I58" s="125"/>
      <c r="J58" s="125"/>
      <c r="K58" s="125"/>
      <c r="L58" s="125"/>
      <c r="M58" s="125"/>
      <c r="N58" s="125"/>
      <c r="O58" s="125"/>
    </row>
    <row r="59" spans="3:15" x14ac:dyDescent="0.25">
      <c r="C59" s="125"/>
      <c r="D59" s="125"/>
      <c r="E59" s="125"/>
      <c r="F59" s="125"/>
      <c r="G59" s="125"/>
      <c r="H59" s="125"/>
      <c r="I59" s="125"/>
      <c r="J59" s="125"/>
      <c r="K59" s="125"/>
      <c r="L59" s="125"/>
      <c r="M59" s="125"/>
      <c r="N59" s="125"/>
      <c r="O59" s="125"/>
    </row>
    <row r="60" spans="3:15" x14ac:dyDescent="0.25">
      <c r="C60" s="125"/>
      <c r="D60" s="125"/>
      <c r="E60" s="125"/>
      <c r="F60" s="125"/>
      <c r="G60" s="125"/>
      <c r="H60" s="125"/>
      <c r="I60" s="125"/>
      <c r="J60" s="125"/>
      <c r="K60" s="125"/>
      <c r="L60" s="125"/>
      <c r="M60" s="125"/>
      <c r="N60" s="125"/>
      <c r="O60" s="125"/>
    </row>
    <row r="61" spans="3:15" x14ac:dyDescent="0.25">
      <c r="C61" s="125"/>
      <c r="D61" s="125"/>
      <c r="E61" s="125"/>
      <c r="F61" s="125"/>
      <c r="G61" s="125"/>
      <c r="H61" s="125"/>
      <c r="I61" s="125"/>
      <c r="J61" s="125"/>
      <c r="K61" s="125"/>
      <c r="L61" s="125"/>
      <c r="M61" s="125"/>
      <c r="N61" s="125"/>
      <c r="O61" s="125"/>
    </row>
    <row r="62" spans="3:15" x14ac:dyDescent="0.25">
      <c r="C62" s="125"/>
      <c r="D62" s="125"/>
      <c r="E62" s="125"/>
      <c r="F62" s="125"/>
      <c r="G62" s="125"/>
      <c r="H62" s="125"/>
      <c r="I62" s="125"/>
      <c r="J62" s="125"/>
      <c r="K62" s="125"/>
      <c r="L62" s="125"/>
      <c r="M62" s="125"/>
      <c r="N62" s="125"/>
      <c r="O62" s="125"/>
    </row>
    <row r="63" spans="3:15" x14ac:dyDescent="0.25">
      <c r="C63" s="125"/>
      <c r="D63" s="125"/>
      <c r="E63" s="125"/>
      <c r="F63" s="125"/>
      <c r="G63" s="125"/>
      <c r="H63" s="125"/>
      <c r="I63" s="125"/>
      <c r="J63" s="125"/>
      <c r="K63" s="125"/>
      <c r="L63" s="125"/>
      <c r="M63" s="125"/>
      <c r="N63" s="125"/>
      <c r="O63" s="125"/>
    </row>
  </sheetData>
  <sheetProtection algorithmName="SHA-512" hashValue="d9IU1FKzRQX2AAbHXMe95Dokmj8+b535Seea3J8oWULjk3Jf6+L+yDGb4AyACelVse53WPAE8iDm8O+LUFixgQ==" saltValue="VWHCwi39uLH5vqJQtdB/DQ==" spinCount="100000" sheet="1" objects="1" scenarios="1" selectLockedCells="1" selectUnlockedCell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55"/>
  <sheetViews>
    <sheetView showGridLines="0" showRowColHeaders="0" workbookViewId="0">
      <selection activeCell="B1" sqref="B1"/>
    </sheetView>
  </sheetViews>
  <sheetFormatPr defaultRowHeight="15" x14ac:dyDescent="0.25"/>
  <cols>
    <col min="1" max="1" width="13.5703125" customWidth="1"/>
    <col min="2" max="2" width="9.140625" style="147"/>
    <col min="14" max="14" width="20" style="97" bestFit="1" customWidth="1"/>
  </cols>
  <sheetData>
    <row r="1" spans="1:14" x14ac:dyDescent="0.25">
      <c r="A1" s="124" t="s">
        <v>1</v>
      </c>
      <c r="B1" s="143" t="s">
        <v>249</v>
      </c>
      <c r="N1" s="97" t="s">
        <v>238</v>
      </c>
    </row>
    <row r="2" spans="1:14" s="71" customFormat="1" x14ac:dyDescent="0.25">
      <c r="A2" s="92" t="s">
        <v>47</v>
      </c>
      <c r="B2" s="144">
        <f>INDEX('Balance Sheet'!$J$1:$R$51,MATCH(phocas!$A2,'Balance Sheet'!$J$1:$J$51,0),MATCH("amount",'Balance Sheet'!$J$1:$R$1,0))</f>
        <v>0</v>
      </c>
      <c r="E2" s="71" t="str">
        <f>INDEX('Balance Sheet'!$J$1:$R$51,MATCH(phocas!$A2,'Balance Sheet'!$J$1:$J$51,0),MATCH("col_L",'Balance Sheet'!$J$1:$R$1,0))</f>
        <v>Was the firm on a LIFO inventory valuation system for the reported fiscal year?</v>
      </c>
      <c r="N2" s="97"/>
    </row>
    <row r="3" spans="1:14" s="71" customFormat="1" x14ac:dyDescent="0.25">
      <c r="A3" s="92" t="s">
        <v>50</v>
      </c>
      <c r="B3" s="144">
        <f>INDEX('Balance Sheet'!$J$1:$R$51,MATCH(phocas!$A3,'Balance Sheet'!$J$1:$J$51,0),MATCH("amount",'Balance Sheet'!$J$1:$R$1,0))</f>
        <v>0</v>
      </c>
      <c r="E3" s="71" t="str">
        <f>INDEX('Balance Sheet'!$J$1:$R$51,MATCH(phocas!$A3,'Balance Sheet'!$J$1:$J$51,0),MATCH("col_L",'Balance Sheet'!$J$1:$R$1,0))</f>
        <v>If yes, what was the change (+/-) in LIFO reserves for the year?</v>
      </c>
      <c r="N3" s="97" t="s">
        <v>251</v>
      </c>
    </row>
    <row r="4" spans="1:14" s="71" customFormat="1" x14ac:dyDescent="0.25">
      <c r="A4" s="92" t="s">
        <v>53</v>
      </c>
      <c r="B4" s="144">
        <f>INDEX('Balance Sheet'!$J$1:$R$51,MATCH(phocas!$A4,'Balance Sheet'!$J$1:$J$51,0),MATCH("amount",'Balance Sheet'!$J$1:$R$1,0))</f>
        <v>0</v>
      </c>
      <c r="E4" s="71" t="str">
        <f>INDEX('Balance Sheet'!$J$1:$R$51,MATCH(phocas!$A4,'Balance Sheet'!$J$1:$J$51,0),MATCH("col_L",'Balance Sheet'!$J$1:$R$1,0))</f>
        <v>If yes, what was the total ending LIFO reserve?</v>
      </c>
      <c r="N4" s="97" t="s">
        <v>250</v>
      </c>
    </row>
    <row r="5" spans="1:14" s="71" customFormat="1" x14ac:dyDescent="0.25">
      <c r="A5" s="92" t="s">
        <v>56</v>
      </c>
      <c r="B5" s="144">
        <f>INDEX('Balance Sheet'!$J$1:$R$51,MATCH(phocas!$A5,'Balance Sheet'!$J$1:$J$51,0),MATCH("amount",'Balance Sheet'!$J$1:$R$1,0))</f>
        <v>0</v>
      </c>
      <c r="E5" s="71" t="str">
        <f>INDEX('Balance Sheet'!$J$1:$R$51,MATCH(phocas!$A5,'Balance Sheet'!$J$1:$J$51,0),MATCH("col_L",'Balance Sheet'!$J$1:$R$1,0))</f>
        <v>Average Inventory (sum of 12 month-end balances ÷ 12; LIFO value if LIFO was used)</v>
      </c>
      <c r="N5" s="97"/>
    </row>
    <row r="6" spans="1:14" s="71" customFormat="1" x14ac:dyDescent="0.25">
      <c r="A6" s="92" t="s">
        <v>59</v>
      </c>
      <c r="B6" s="144">
        <f>INDEX('Balance Sheet'!$J$1:$R$51,MATCH(phocas!$A6,'Balance Sheet'!$J$1:$J$51,0),MATCH("amount",'Balance Sheet'!$J$1:$R$1,0))</f>
        <v>0</v>
      </c>
      <c r="E6" s="71" t="str">
        <f>INDEX('Balance Sheet'!$J$1:$R$51,MATCH(phocas!$A6,'Balance Sheet'!$J$1:$J$51,0),MATCH("col_L",'Balance Sheet'!$J$1:$R$1,0))</f>
        <v>Average Accounts Receivable (sum of 12 month-end balances divided by 12)</v>
      </c>
      <c r="N6" s="97"/>
    </row>
    <row r="7" spans="1:14" s="71" customFormat="1" x14ac:dyDescent="0.25">
      <c r="A7" s="92" t="s">
        <v>62</v>
      </c>
      <c r="B7" s="144">
        <f>INDEX('Balance Sheet'!$J$1:$R$51,MATCH(phocas!$A7,'Balance Sheet'!$J$1:$J$51,0),MATCH("amount",'Balance Sheet'!$J$1:$R$1,0))</f>
        <v>0</v>
      </c>
      <c r="E7" s="71" t="str">
        <f>INDEX('Balance Sheet'!$J$1:$R$51,MATCH(phocas!$A7,'Balance Sheet'!$J$1:$J$51,0),MATCH("col_L",'Balance Sheet'!$J$1:$R$1,0))</f>
        <v>Average Accounts Payable (sum of 12 month-end balances divided by 12)</v>
      </c>
      <c r="N7" s="97"/>
    </row>
    <row r="8" spans="1:14" s="71" customFormat="1" x14ac:dyDescent="0.25">
      <c r="A8" s="92" t="s">
        <v>263</v>
      </c>
      <c r="B8" s="144">
        <f>INDEX('Balance Sheet'!$J$1:$R$51,MATCH(phocas!$A8,'Balance Sheet'!$J$1:$J$51,0),MATCH("amount",'Balance Sheet'!$J$1:$R$1,0))</f>
        <v>0</v>
      </c>
      <c r="E8" s="71" t="str">
        <f>INDEX('Balance Sheet'!$J$1:$R$51,MATCH(phocas!$A8,'Balance Sheet'!$J$1:$J$51,0),MATCH("col_L",'Balance Sheet'!$J$1:$R$1,0))</f>
        <v>Average Total Assets (sum of 12 month-end balances divided by 12)</v>
      </c>
      <c r="N8" s="97"/>
    </row>
    <row r="9" spans="1:14" s="71" customFormat="1" x14ac:dyDescent="0.25">
      <c r="A9" s="92" t="s">
        <v>66</v>
      </c>
      <c r="B9" s="144">
        <f>INDEX('Balance Sheet'!$J$1:$R$51,MATCH(phocas!$A9,'Balance Sheet'!$J$1:$J$51,0),MATCH("amount",'Balance Sheet'!$J$1:$R$1,0))</f>
        <v>0</v>
      </c>
      <c r="E9" s="71" t="str">
        <f>INDEX('Balance Sheet'!$J$1:$R$51,MATCH(phocas!$A9,'Balance Sheet'!$J$1:$J$51,0),MATCH("title",'Balance Sheet'!$J$1:$R$1,0))</f>
        <v>Cash &amp; Marketable Securities</v>
      </c>
      <c r="N9" s="97"/>
    </row>
    <row r="10" spans="1:14" s="71" customFormat="1" x14ac:dyDescent="0.25">
      <c r="A10" s="92" t="s">
        <v>69</v>
      </c>
      <c r="B10" s="144">
        <f>INDEX('Balance Sheet'!$J$1:$R$51,MATCH(phocas!$A10,'Balance Sheet'!$J$1:$J$51,0),MATCH("amount",'Balance Sheet'!$J$1:$R$1,0))</f>
        <v>0</v>
      </c>
      <c r="E10" s="71" t="str">
        <f>INDEX('Balance Sheet'!$J$1:$R$51,MATCH(phocas!$A10,'Balance Sheet'!$J$1:$J$51,0),MATCH("title",'Balance Sheet'!$J$1:$R$1,0))</f>
        <v>Accounts Receivable (trade)</v>
      </c>
      <c r="N10" s="97"/>
    </row>
    <row r="11" spans="1:14" s="71" customFormat="1" x14ac:dyDescent="0.25">
      <c r="A11" s="92" t="s">
        <v>72</v>
      </c>
      <c r="B11" s="144">
        <f>INDEX('Balance Sheet'!$J$1:$R$51,MATCH(phocas!$A11,'Balance Sheet'!$J$1:$J$51,0),MATCH("amount",'Balance Sheet'!$J$1:$R$1,0))</f>
        <v>0</v>
      </c>
      <c r="E11" s="71" t="str">
        <f>INDEX('Balance Sheet'!$J$1:$R$51,MATCH(phocas!$A11,'Balance Sheet'!$J$1:$J$51,0),MATCH("title",'Balance Sheet'!$J$1:$R$1,0))</f>
        <v>Inventory</v>
      </c>
      <c r="N11" s="97"/>
    </row>
    <row r="12" spans="1:14" s="71" customFormat="1" x14ac:dyDescent="0.25">
      <c r="A12" s="92" t="s">
        <v>75</v>
      </c>
      <c r="B12" s="144">
        <f>INDEX('Balance Sheet'!$J$1:$R$51,MATCH(phocas!$A12,'Balance Sheet'!$J$1:$J$51,0),MATCH("amount",'Balance Sheet'!$J$1:$R$1,0))</f>
        <v>0</v>
      </c>
      <c r="E12" s="71" t="str">
        <f>INDEX('Balance Sheet'!$J$1:$R$51,MATCH(phocas!$A12,'Balance Sheet'!$J$1:$J$51,0),MATCH("title",'Balance Sheet'!$J$1:$R$1,0))</f>
        <v>Other Current Assets</v>
      </c>
      <c r="N12" s="97"/>
    </row>
    <row r="13" spans="1:14" s="71" customFormat="1" x14ac:dyDescent="0.25">
      <c r="A13" s="92" t="s">
        <v>206</v>
      </c>
      <c r="B13" s="144">
        <f>INDEX('Balance Sheet'!$J$1:$R$51,MATCH(phocas!$A13,'Balance Sheet'!$J$1:$J$51,0),MATCH("amount",'Balance Sheet'!$J$1:$R$1,0))</f>
        <v>0</v>
      </c>
      <c r="E13" s="71" t="str">
        <f>INDEX('Balance Sheet'!$J$1:$R$51,MATCH(phocas!$A13,'Balance Sheet'!$J$1:$J$51,0),MATCH("title",'Balance Sheet'!$J$1:$R$1,0))</f>
        <v>Total Current Assets</v>
      </c>
      <c r="N13" s="97"/>
    </row>
    <row r="14" spans="1:14" s="71" customFormat="1" x14ac:dyDescent="0.25">
      <c r="A14" s="92" t="s">
        <v>78</v>
      </c>
      <c r="B14" s="144">
        <f>INDEX('Balance Sheet'!$J$1:$R$51,MATCH(phocas!$A14,'Balance Sheet'!$J$1:$J$51,0),MATCH("amount",'Balance Sheet'!$J$1:$R$1,0))</f>
        <v>0</v>
      </c>
      <c r="E14" s="71" t="str">
        <f>INDEX('Balance Sheet'!$J$1:$R$51,MATCH(phocas!$A14,'Balance Sheet'!$J$1:$J$51,0),MATCH("title",'Balance Sheet'!$J$1:$R$1,0))</f>
        <v>Total Fixed &amp; Noncurrent Assets (net of depreciation)</v>
      </c>
      <c r="N14" s="97"/>
    </row>
    <row r="15" spans="1:14" s="71" customFormat="1" x14ac:dyDescent="0.25">
      <c r="A15" s="92" t="s">
        <v>207</v>
      </c>
      <c r="B15" s="144">
        <f>INDEX('Balance Sheet'!$J$1:$R$51,MATCH(phocas!$A15,'Balance Sheet'!$J$1:$J$51,0),MATCH("amount",'Balance Sheet'!$J$1:$R$1,0))</f>
        <v>0</v>
      </c>
      <c r="E15" s="71" t="str">
        <f>INDEX('Balance Sheet'!$J$1:$R$51,MATCH(phocas!$A15,'Balance Sheet'!$J$1:$J$51,0),MATCH("title",'Balance Sheet'!$J$1:$R$1,0))</f>
        <v>Total Assets</v>
      </c>
      <c r="N15" s="97"/>
    </row>
    <row r="16" spans="1:14" s="71" customFormat="1" x14ac:dyDescent="0.25">
      <c r="A16" s="92" t="s">
        <v>82</v>
      </c>
      <c r="B16" s="144">
        <f>INDEX('Balance Sheet'!$J$1:$R$51,MATCH(phocas!$A16,'Balance Sheet'!$J$1:$J$51,0),MATCH("amount",'Balance Sheet'!$J$1:$R$1,0))</f>
        <v>0</v>
      </c>
      <c r="E16" s="71" t="str">
        <f>INDEX('Balance Sheet'!$J$1:$R$51,MATCH(phocas!$A16,'Balance Sheet'!$J$1:$J$51,0),MATCH("title",'Balance Sheet'!$J$1:$R$1,0))</f>
        <v>Trade Accounts Payable</v>
      </c>
      <c r="N16" s="97"/>
    </row>
    <row r="17" spans="1:14" s="71" customFormat="1" x14ac:dyDescent="0.25">
      <c r="A17" s="92" t="s">
        <v>85</v>
      </c>
      <c r="B17" s="144">
        <f>INDEX('Balance Sheet'!$J$1:$R$51,MATCH(phocas!$A17,'Balance Sheet'!$J$1:$J$51,0),MATCH("amount",'Balance Sheet'!$J$1:$R$1,0))</f>
        <v>0</v>
      </c>
      <c r="E17" s="71" t="str">
        <f>INDEX('Balance Sheet'!$J$1:$R$51,MATCH(phocas!$A17,'Balance Sheet'!$J$1:$J$51,0),MATCH("title",'Balance Sheet'!$J$1:$R$1,0))</f>
        <v>Notes Payable (due within 1 year or less including current portion LTD)</v>
      </c>
      <c r="N17" s="97"/>
    </row>
    <row r="18" spans="1:14" s="71" customFormat="1" x14ac:dyDescent="0.25">
      <c r="A18" s="92" t="s">
        <v>88</v>
      </c>
      <c r="B18" s="144">
        <f>INDEX('Balance Sheet'!$J$1:$R$51,MATCH(phocas!$A18,'Balance Sheet'!$J$1:$J$51,0),MATCH("amount",'Balance Sheet'!$J$1:$R$1,0))</f>
        <v>0</v>
      </c>
      <c r="E18" s="71" t="str">
        <f>INDEX('Balance Sheet'!$J$1:$R$51,MATCH(phocas!$A18,'Balance Sheet'!$J$1:$J$51,0),MATCH("title",'Balance Sheet'!$J$1:$R$1,0))</f>
        <v xml:space="preserve">Other Current Liabilities </v>
      </c>
      <c r="N18" s="97"/>
    </row>
    <row r="19" spans="1:14" s="71" customFormat="1" x14ac:dyDescent="0.25">
      <c r="A19" s="92" t="s">
        <v>209</v>
      </c>
      <c r="B19" s="144">
        <f>INDEX('Balance Sheet'!$J$1:$R$51,MATCH(phocas!$A19,'Balance Sheet'!$J$1:$J$51,0),MATCH("amount",'Balance Sheet'!$J$1:$R$1,0))</f>
        <v>0</v>
      </c>
      <c r="E19" s="71" t="str">
        <f>INDEX('Balance Sheet'!$J$1:$R$51,MATCH(phocas!$A19,'Balance Sheet'!$J$1:$J$51,0),MATCH("title",'Balance Sheet'!$J$1:$R$1,0))</f>
        <v>Total Current Liabilities</v>
      </c>
      <c r="N19" s="97"/>
    </row>
    <row r="20" spans="1:14" s="71" customFormat="1" x14ac:dyDescent="0.25">
      <c r="A20" s="92" t="s">
        <v>91</v>
      </c>
      <c r="B20" s="144">
        <f>INDEX('Balance Sheet'!$J$1:$R$51,MATCH(phocas!$A20,'Balance Sheet'!$J$1:$J$51,0),MATCH("amount",'Balance Sheet'!$J$1:$R$1,0))</f>
        <v>0</v>
      </c>
      <c r="E20" s="71" t="str">
        <f>INDEX('Balance Sheet'!$J$1:$R$51,MATCH(phocas!$A20,'Balance Sheet'!$J$1:$J$51,0),MATCH("title",'Balance Sheet'!$J$1:$R$1,0))</f>
        <v>Long Term Liabilities (debts due in more than 1 year)</v>
      </c>
      <c r="N20" s="97"/>
    </row>
    <row r="21" spans="1:14" s="71" customFormat="1" x14ac:dyDescent="0.25">
      <c r="A21" s="92" t="s">
        <v>94</v>
      </c>
      <c r="B21" s="144">
        <f>INDEX('Balance Sheet'!$J$1:$R$51,MATCH(phocas!$A21,'Balance Sheet'!$J$1:$J$51,0),MATCH("amount",'Balance Sheet'!$J$1:$R$1,0))</f>
        <v>0</v>
      </c>
      <c r="E21" s="71" t="str">
        <f>INDEX('Balance Sheet'!$J$1:$R$51,MATCH(phocas!$A21,'Balance Sheet'!$J$1:$J$51,0),MATCH("title",'Balance Sheet'!$J$1:$R$1,0))</f>
        <v>Loans From Stockholders</v>
      </c>
      <c r="N21" s="97"/>
    </row>
    <row r="22" spans="1:14" s="71" customFormat="1" x14ac:dyDescent="0.25">
      <c r="A22" s="92" t="s">
        <v>97</v>
      </c>
      <c r="B22" s="144">
        <f>INDEX('Balance Sheet'!$J$1:$R$51,MATCH(phocas!$A22,'Balance Sheet'!$J$1:$J$51,0),MATCH("amount",'Balance Sheet'!$J$1:$R$1,0))</f>
        <v>0</v>
      </c>
      <c r="E22" s="71" t="str">
        <f>INDEX('Balance Sheet'!$J$1:$R$51,MATCH(phocas!$A22,'Balance Sheet'!$J$1:$J$51,0),MATCH("title",'Balance Sheet'!$J$1:$R$1,0))</f>
        <v>Net Worth or Owner Equity (include paid-in capital and retained earnings)</v>
      </c>
      <c r="N22" s="97"/>
    </row>
    <row r="23" spans="1:14" s="71" customFormat="1" x14ac:dyDescent="0.25">
      <c r="A23" s="92" t="s">
        <v>210</v>
      </c>
      <c r="B23" s="144">
        <f>INDEX('Balance Sheet'!$J$1:$R$51,MATCH(phocas!$A23,'Balance Sheet'!$J$1:$J$51,0),MATCH("amount",'Balance Sheet'!$J$1:$R$1,0))</f>
        <v>0</v>
      </c>
      <c r="E23" s="71" t="str">
        <f>INDEX('Balance Sheet'!$J$1:$R$51,MATCH(phocas!$A23,'Balance Sheet'!$J$1:$J$51,0),MATCH("title",'Balance Sheet'!$J$1:$R$1,0))</f>
        <v>Liabilities &amp; Net Worth</v>
      </c>
      <c r="N23" s="97"/>
    </row>
    <row r="24" spans="1:14" s="95" customFormat="1" x14ac:dyDescent="0.25">
      <c r="A24" s="95" t="s">
        <v>100</v>
      </c>
      <c r="B24" s="145">
        <f>INDEX('Income Statement'!$J$1:$R$72,MATCH(phocas!$A24,'Income Statement'!$J$1:$J$72,0),MATCH("amount",'Income Statement'!$J$1:$R$1,0))</f>
        <v>0</v>
      </c>
      <c r="E24" s="95" t="str">
        <f>INDEX('Income Statement'!$J$1:$R$72,MATCH(phocas!$A24,'Income Statement'!$J$1:$J$72,0),MATCH("title",'Income Statement'!$J$1:$R$1,0))</f>
        <v>Net Sales (less returns, discounts &amp; allowances)</v>
      </c>
      <c r="N24" s="97"/>
    </row>
    <row r="25" spans="1:14" s="95" customFormat="1" x14ac:dyDescent="0.25">
      <c r="A25" s="95" t="s">
        <v>103</v>
      </c>
      <c r="B25" s="145">
        <f>INDEX('Income Statement'!$J$1:$R$72,MATCH(phocas!$A25,'Income Statement'!$J$1:$J$72,0),MATCH("amount",'Income Statement'!$J$1:$R$1,0))</f>
        <v>0</v>
      </c>
      <c r="E25" s="95" t="str">
        <f>INDEX('Income Statement'!$J$1:$R$72,MATCH(phocas!$A25,'Income Statement'!$J$1:$J$72,0),MATCH("title",'Income Statement'!$J$1:$R$1,0))</f>
        <v>Cost of Goods Sold (including freight-in, less purchase discounts)</v>
      </c>
      <c r="N25" s="97"/>
    </row>
    <row r="26" spans="1:14" s="95" customFormat="1" x14ac:dyDescent="0.25">
      <c r="A26" s="95" t="s">
        <v>108</v>
      </c>
      <c r="B26" s="145">
        <f>INDEX('Income Statement'!$J$1:$R$72,MATCH(phocas!$A26,'Income Statement'!$J$1:$J$72,0),MATCH("amount",'Income Statement'!$J$1:$R$1,0))</f>
        <v>0</v>
      </c>
      <c r="E26" s="95" t="str">
        <f>INDEX('Income Statement'!$J$1:$R$72,MATCH(phocas!$A26,'Income Statement'!$J$1:$J$72,0),MATCH("title",'Income Statement'!$J$1:$R$1,0))</f>
        <v>Management Salaries and Bonuses (officers, owners, key managers)</v>
      </c>
      <c r="N26" s="97"/>
    </row>
    <row r="27" spans="1:14" s="95" customFormat="1" x14ac:dyDescent="0.25">
      <c r="A27" s="95" t="s">
        <v>110</v>
      </c>
      <c r="B27" s="145">
        <f>INDEX('Income Statement'!$J$1:$R$72,MATCH(phocas!$A27,'Income Statement'!$J$1:$J$72,0),MATCH("amount",'Income Statement'!$J$1:$R$1,0))</f>
        <v>0</v>
      </c>
      <c r="E27" s="95" t="str">
        <f>INDEX('Income Statement'!$J$1:$R$72,MATCH(phocas!$A27,'Income Statement'!$J$1:$J$72,0),MATCH("title",'Income Statement'!$J$1:$R$1,0))</f>
        <v>Outside Sales Salaries, Commissions and Bonuses</v>
      </c>
      <c r="N27" s="97"/>
    </row>
    <row r="28" spans="1:14" s="95" customFormat="1" x14ac:dyDescent="0.25">
      <c r="A28" s="95" t="s">
        <v>113</v>
      </c>
      <c r="B28" s="145">
        <f>INDEX('Income Statement'!$J$1:$R$72,MATCH(phocas!$A28,'Income Statement'!$J$1:$J$72,0),MATCH("amount",'Income Statement'!$J$1:$R$1,0))</f>
        <v>0</v>
      </c>
      <c r="E28" s="95" t="str">
        <f>INDEX('Income Statement'!$J$1:$R$72,MATCH(phocas!$A28,'Income Statement'!$J$1:$J$72,0),MATCH("title",'Income Statement'!$J$1:$R$1,0))</f>
        <v>Inside Sales Salaries, Commissions and Bonuses</v>
      </c>
      <c r="N28" s="97"/>
    </row>
    <row r="29" spans="1:14" s="95" customFormat="1" x14ac:dyDescent="0.25">
      <c r="A29" s="95" t="s">
        <v>116</v>
      </c>
      <c r="B29" s="145">
        <f>INDEX('Income Statement'!$J$1:$R$72,MATCH(phocas!$A29,'Income Statement'!$J$1:$J$72,0),MATCH("amount",'Income Statement'!$J$1:$R$1,0))</f>
        <v>0</v>
      </c>
      <c r="E29" s="95" t="str">
        <f>INDEX('Income Statement'!$J$1:$R$72,MATCH(phocas!$A29,'Income Statement'!$J$1:$J$72,0),MATCH("title",'Income Statement'!$J$1:$R$1,0))</f>
        <v>Warehouse Salaries/Wages &amp; Bonus</v>
      </c>
      <c r="N29" s="97"/>
    </row>
    <row r="30" spans="1:14" s="95" customFormat="1" x14ac:dyDescent="0.25">
      <c r="A30" s="95" t="s">
        <v>122</v>
      </c>
      <c r="B30" s="145">
        <f>INDEX('Income Statement'!$J$1:$R$72,MATCH(phocas!$A30,'Income Statement'!$J$1:$J$72,0),MATCH("amount",'Income Statement'!$J$1:$R$1,0))</f>
        <v>0</v>
      </c>
      <c r="E30" s="95" t="str">
        <f>INDEX('Income Statement'!$J$1:$R$72,MATCH(phocas!$A30,'Income Statement'!$J$1:$J$72,0),MATCH("title",'Income Statement'!$J$1:$R$1,0))</f>
        <v>Delivery Salaries/Wages &amp; Bonus</v>
      </c>
      <c r="N30" s="97"/>
    </row>
    <row r="31" spans="1:14" s="95" customFormat="1" x14ac:dyDescent="0.25">
      <c r="A31" s="95" t="s">
        <v>119</v>
      </c>
      <c r="B31" s="145">
        <f>INDEX('Income Statement'!$J$1:$R$72,MATCH(phocas!$A31,'Income Statement'!$J$1:$J$72,0),MATCH("amount",'Income Statement'!$J$1:$R$1,0))</f>
        <v>0</v>
      </c>
      <c r="E31" s="95" t="str">
        <f>INDEX('Income Statement'!$J$1:$R$72,MATCH(phocas!$A31,'Income Statement'!$J$1:$J$72,0),MATCH("title",'Income Statement'!$J$1:$R$1,0))</f>
        <v>Accounting Salaries &amp; Wages</v>
      </c>
      <c r="N31" s="97"/>
    </row>
    <row r="32" spans="1:14" s="95" customFormat="1" x14ac:dyDescent="0.25">
      <c r="A32" s="95" t="s">
        <v>125</v>
      </c>
      <c r="B32" s="145">
        <f>INDEX('Income Statement'!$J$1:$R$72,MATCH(phocas!$A32,'Income Statement'!$J$1:$J$72,0),MATCH("amount",'Income Statement'!$J$1:$R$1,0))</f>
        <v>0</v>
      </c>
      <c r="E32" s="95" t="str">
        <f>INDEX('Income Statement'!$J$1:$R$72,MATCH(phocas!$A32,'Income Statement'!$J$1:$J$72,0),MATCH("title",'Income Statement'!$J$1:$R$1,0))</f>
        <v>All Other Salaries</v>
      </c>
      <c r="N32" s="97"/>
    </row>
    <row r="33" spans="1:14" s="95" customFormat="1" x14ac:dyDescent="0.25">
      <c r="A33" s="95" t="s">
        <v>128</v>
      </c>
      <c r="B33" s="145">
        <f>INDEX('Income Statement'!$J$1:$R$72,MATCH(phocas!$A33,'Income Statement'!$J$1:$J$72,0),MATCH("amount",'Income Statement'!$J$1:$R$1,0))</f>
        <v>0</v>
      </c>
      <c r="E33" s="95" t="str">
        <f>INDEX('Income Statement'!$J$1:$R$72,MATCH(phocas!$A33,'Income Statement'!$J$1:$J$72,0),MATCH("title",'Income Statement'!$J$1:$R$1,0))</f>
        <v>Payroll Taxes and Fringes (FICA, worker's compensation &amp; unemployment)</v>
      </c>
      <c r="N33" s="97"/>
    </row>
    <row r="34" spans="1:14" s="95" customFormat="1" x14ac:dyDescent="0.25">
      <c r="A34" s="95" t="s">
        <v>131</v>
      </c>
      <c r="B34" s="145">
        <f>INDEX('Income Statement'!$J$1:$R$72,MATCH(phocas!$A34,'Income Statement'!$J$1:$J$72,0),MATCH("amount",'Income Statement'!$J$1:$R$1,0))</f>
        <v>0</v>
      </c>
      <c r="E34" s="95" t="str">
        <f>INDEX('Income Statement'!$J$1:$R$72,MATCH(phocas!$A34,'Income Statement'!$J$1:$J$72,0),MATCH("title",'Income Statement'!$J$1:$R$1,0))</f>
        <v>Group Insurance (medical, hospitalization, etc.)</v>
      </c>
      <c r="N34" s="97"/>
    </row>
    <row r="35" spans="1:14" s="95" customFormat="1" x14ac:dyDescent="0.25">
      <c r="A35" s="95" t="s">
        <v>134</v>
      </c>
      <c r="B35" s="145">
        <f>INDEX('Income Statement'!$J$1:$R$72,MATCH(phocas!$A35,'Income Statement'!$J$1:$J$72,0),MATCH("amount",'Income Statement'!$J$1:$R$1,0))</f>
        <v>0</v>
      </c>
      <c r="E35" s="95" t="str">
        <f>INDEX('Income Statement'!$J$1:$R$72,MATCH(phocas!$A35,'Income Statement'!$J$1:$J$72,0),MATCH("title",'Income Statement'!$J$1:$R$1,0))</f>
        <v>Benefit Plans (fringes, pensions, profit sharing, etc.)</v>
      </c>
      <c r="N35" s="97"/>
    </row>
    <row r="36" spans="1:14" s="95" customFormat="1" x14ac:dyDescent="0.25">
      <c r="A36" s="95" t="s">
        <v>137</v>
      </c>
      <c r="B36" s="145">
        <f>INDEX('Income Statement'!$J$1:$R$72,MATCH(phocas!$A36,'Income Statement'!$J$1:$J$72,0),MATCH("amount",'Income Statement'!$J$1:$R$1,0))</f>
        <v>0</v>
      </c>
      <c r="E36" s="95" t="str">
        <f>INDEX('Income Statement'!$J$1:$R$72,MATCH(phocas!$A36,'Income Statement'!$J$1:$J$72,0),MATCH("title",'Income Statement'!$J$1:$R$1,0))</f>
        <v>Utilities (heat, light, power, water)</v>
      </c>
      <c r="N36" s="97"/>
    </row>
    <row r="37" spans="1:14" s="95" customFormat="1" x14ac:dyDescent="0.25">
      <c r="A37" s="95" t="s">
        <v>140</v>
      </c>
      <c r="B37" s="145">
        <f>INDEX('Income Statement'!$J$1:$R$72,MATCH(phocas!$A37,'Income Statement'!$J$1:$J$72,0),MATCH("amount",'Income Statement'!$J$1:$R$1,0))</f>
        <v>0</v>
      </c>
      <c r="E37" s="95" t="str">
        <f>INDEX('Income Statement'!$J$1:$R$72,MATCH(phocas!$A37,'Income Statement'!$J$1:$J$72,0),MATCH("title",'Income Statement'!$J$1:$R$1,0))</f>
        <v>Telephone</v>
      </c>
      <c r="N37" s="97"/>
    </row>
    <row r="38" spans="1:14" s="95" customFormat="1" x14ac:dyDescent="0.25">
      <c r="A38" s="95" t="s">
        <v>142</v>
      </c>
      <c r="B38" s="145">
        <f>INDEX('Income Statement'!$J$1:$R$72,MATCH(phocas!$A38,'Income Statement'!$J$1:$J$72,0),MATCH("amount",'Income Statement'!$J$1:$R$1,0))</f>
        <v>0</v>
      </c>
      <c r="E38" s="95" t="str">
        <f>INDEX('Income Statement'!$J$1:$R$72,MATCH(phocas!$A38,'Income Statement'!$J$1:$J$72,0),MATCH("title",'Income Statement'!$J$1:$R$1,0))</f>
        <v>Building Repairs &amp; Maintenance</v>
      </c>
      <c r="N38" s="97"/>
    </row>
    <row r="39" spans="1:14" s="95" customFormat="1" x14ac:dyDescent="0.25">
      <c r="A39" s="95" t="s">
        <v>145</v>
      </c>
      <c r="B39" s="145">
        <f>INDEX('Income Statement'!$J$1:$R$72,MATCH(phocas!$A39,'Income Statement'!$J$1:$J$72,0),MATCH("amount",'Income Statement'!$J$1:$R$1,0))</f>
        <v>0</v>
      </c>
      <c r="E39" s="95" t="str">
        <f>INDEX('Income Statement'!$J$1:$R$72,MATCH(phocas!$A39,'Income Statement'!$J$1:$J$72,0),MATCH("title",'Income Statement'!$J$1:$R$1,0))</f>
        <v>Real Estate Rent/Ownership (rent, mortgage interest, building depr, insur, RE taxes, etc.)</v>
      </c>
      <c r="N39" s="97"/>
    </row>
    <row r="40" spans="1:14" s="95" customFormat="1" x14ac:dyDescent="0.25">
      <c r="A40" s="95" t="s">
        <v>148</v>
      </c>
      <c r="B40" s="145">
        <f>INDEX('Income Statement'!$J$1:$R$72,MATCH(phocas!$A40,'Income Statement'!$J$1:$J$72,0),MATCH("amount",'Income Statement'!$J$1:$R$1,0))</f>
        <v>0</v>
      </c>
      <c r="E40" s="95" t="str">
        <f>INDEX('Income Statement'!$J$1:$R$72,MATCH(phocas!$A40,'Income Statement'!$J$1:$J$72,0),MATCH("title",'Income Statement'!$J$1:$R$1,0))</f>
        <v>Sales Expense (Including advertising and promotion)</v>
      </c>
      <c r="N40" s="97"/>
    </row>
    <row r="41" spans="1:14" s="95" customFormat="1" x14ac:dyDescent="0.25">
      <c r="A41" s="95" t="s">
        <v>161</v>
      </c>
      <c r="B41" s="145">
        <f>INDEX('Income Statement'!$J$1:$R$72,MATCH(phocas!$A41,'Income Statement'!$J$1:$J$72,0),MATCH("amount",'Income Statement'!$J$1:$R$1,0))</f>
        <v>0</v>
      </c>
      <c r="E41" s="95" t="str">
        <f>INDEX('Income Statement'!$J$1:$R$72,MATCH(phocas!$A41,'Income Statement'!$J$1:$J$72,0),MATCH("title",'Income Statement'!$J$1:$R$1,0))</f>
        <v>Bad Debt Losses</v>
      </c>
      <c r="N41" s="97"/>
    </row>
    <row r="42" spans="1:14" s="95" customFormat="1" x14ac:dyDescent="0.25">
      <c r="A42" s="95" t="s">
        <v>156</v>
      </c>
      <c r="B42" s="145">
        <f>INDEX('Income Statement'!$J$1:$R$72,MATCH(phocas!$A42,'Income Statement'!$J$1:$J$72,0),MATCH("amount",'Income Statement'!$J$1:$R$1,0))</f>
        <v>0</v>
      </c>
      <c r="E42" s="95" t="str">
        <f>INDEX('Income Statement'!$J$1:$R$72,MATCH(phocas!$A42,'Income Statement'!$J$1:$J$72,0),MATCH("title",'Income Statement'!$J$1:$R$1,0))</f>
        <v>Vehicle (including gas, oil, repairs, maintenance, vehicle depr. &amp; ins, leasing, etc.)</v>
      </c>
      <c r="N42" s="97"/>
    </row>
    <row r="43" spans="1:14" s="95" customFormat="1" x14ac:dyDescent="0.25">
      <c r="A43" s="95" t="s">
        <v>153</v>
      </c>
      <c r="B43" s="145">
        <f>INDEX('Income Statement'!$J$1:$R$72,MATCH(phocas!$A43,'Income Statement'!$J$1:$J$72,0),MATCH("amount",'Income Statement'!$J$1:$R$1,0))</f>
        <v>0</v>
      </c>
      <c r="E43" s="95" t="str">
        <f>INDEX('Income Statement'!$J$1:$R$72,MATCH(phocas!$A43,'Income Statement'!$J$1:$J$72,0),MATCH("title",'Income Statement'!$J$1:$R$1,0))</f>
        <v>Depreciation (excluding building and vehicle)</v>
      </c>
      <c r="N43" s="97"/>
    </row>
    <row r="44" spans="1:14" s="95" customFormat="1" x14ac:dyDescent="0.25">
      <c r="A44" s="95" t="s">
        <v>151</v>
      </c>
      <c r="B44" s="145">
        <f>INDEX('Income Statement'!$J$1:$R$72,MATCH(phocas!$A44,'Income Statement'!$J$1:$J$72,0),MATCH("amount",'Income Statement'!$J$1:$R$1,0))</f>
        <v>0</v>
      </c>
      <c r="E44" s="95" t="str">
        <f>INDEX('Income Statement'!$J$1:$R$72,MATCH(phocas!$A44,'Income Statement'!$J$1:$J$72,0),MATCH("title",'Income Statement'!$J$1:$R$1,0))</f>
        <v>Insurance (business liability &amp; vehicle)</v>
      </c>
      <c r="N44" s="97"/>
    </row>
    <row r="45" spans="1:14" s="95" customFormat="1" x14ac:dyDescent="0.25">
      <c r="A45" s="95" t="s">
        <v>159</v>
      </c>
      <c r="B45" s="145">
        <f>INDEX('Income Statement'!$J$1:$R$72,MATCH(phocas!$A45,'Income Statement'!$J$1:$J$72,0),MATCH("amount",'Income Statement'!$J$1:$R$1,0))</f>
        <v>0</v>
      </c>
      <c r="E45" s="95" t="str">
        <f>INDEX('Income Statement'!$J$1:$R$72,MATCH(phocas!$A45,'Income Statement'!$J$1:$J$72,0),MATCH("title",'Income Statement'!$J$1:$R$1,0))</f>
        <v>Personal Property Taxes and Licenses</v>
      </c>
      <c r="N45" s="97"/>
    </row>
    <row r="46" spans="1:14" s="95" customFormat="1" x14ac:dyDescent="0.25">
      <c r="A46" s="95" t="s">
        <v>164</v>
      </c>
      <c r="B46" s="145">
        <f>INDEX('Income Statement'!$J$1:$R$72,MATCH(phocas!$A46,'Income Statement'!$J$1:$J$72,0),MATCH("amount",'Income Statement'!$J$1:$R$1,0))</f>
        <v>0</v>
      </c>
      <c r="E46" s="95" t="str">
        <f>INDEX('Income Statement'!$J$1:$R$72,MATCH(phocas!$A46,'Income Statement'!$J$1:$J$72,0),MATCH("title",'Income Statement'!$J$1:$R$1,0))</f>
        <v>All Other Operating Expenses</v>
      </c>
      <c r="N46" s="97"/>
    </row>
    <row r="47" spans="1:14" s="95" customFormat="1" x14ac:dyDescent="0.25">
      <c r="A47" s="95" t="s">
        <v>167</v>
      </c>
      <c r="B47" s="145">
        <f>INDEX('Income Statement'!$J$1:$R$72,MATCH(phocas!$A47,'Income Statement'!$J$1:$J$72,0),MATCH("amount",'Income Statement'!$J$1:$R$1,0))</f>
        <v>0</v>
      </c>
      <c r="E47" s="95" t="str">
        <f>INDEX('Income Statement'!$J$1:$R$72,MATCH(phocas!$A47,'Income Statement'!$J$1:$J$72,0),MATCH("title",'Income Statement'!$J$1:$R$1,0))</f>
        <v>Other Income (interest income, gain on sale of assets, etc.)</v>
      </c>
      <c r="N47" s="97"/>
    </row>
    <row r="48" spans="1:14" s="95" customFormat="1" x14ac:dyDescent="0.25">
      <c r="A48" s="95" t="s">
        <v>169</v>
      </c>
      <c r="B48" s="145">
        <f>INDEX('Income Statement'!$J$1:$R$72,MATCH(phocas!$A48,'Income Statement'!$J$1:$J$72,0),MATCH("amount",'Income Statement'!$J$1:$R$1,0))</f>
        <v>0</v>
      </c>
      <c r="E48" s="95" t="str">
        <f>INDEX('Income Statement'!$J$1:$R$72,MATCH(phocas!$A48,'Income Statement'!$J$1:$J$72,0),MATCH("title",'Income Statement'!$J$1:$R$1,0))</f>
        <v>Interest Expense (excluding mortgage interest)</v>
      </c>
      <c r="N48" s="97"/>
    </row>
    <row r="49" spans="1:14" s="95" customFormat="1" x14ac:dyDescent="0.25">
      <c r="A49" s="95" t="s">
        <v>171</v>
      </c>
      <c r="B49" s="145">
        <f>INDEX('Income Statement'!$J$1:$R$72,MATCH(phocas!$A49,'Income Statement'!$J$1:$J$72,0),MATCH("amount",'Income Statement'!$J$1:$R$1,0))</f>
        <v>0</v>
      </c>
      <c r="E49" s="95" t="str">
        <f>INDEX('Income Statement'!$J$1:$R$72,MATCH(phocas!$A49,'Income Statement'!$J$1:$J$72,0),MATCH("title",'Income Statement'!$J$1:$R$1,0))</f>
        <v>Other Non-operating Expenses</v>
      </c>
      <c r="N49" s="97"/>
    </row>
    <row r="50" spans="1:14" s="95" customFormat="1" x14ac:dyDescent="0.25">
      <c r="A50" s="95" t="s">
        <v>174</v>
      </c>
      <c r="B50" s="145">
        <f>INDEX('Income Statement'!$J$1:$R$72,MATCH(phocas!$A50,'Income Statement'!$J$1:$J$72,0),MATCH("amount",'Income Statement'!$J$1:$R$1,0))</f>
        <v>0</v>
      </c>
      <c r="E50" s="95" t="str">
        <f>INDEX('Income Statement'!$J$1:$R$72,MATCH(phocas!$A50,'Income Statement'!$J$1:$J$72,0),MATCH("title",'Income Statement'!$J$1:$R$1,0))</f>
        <v>Income Taxes (local, state, federal)</v>
      </c>
      <c r="N50" s="97"/>
    </row>
    <row r="51" spans="1:14" s="96" customFormat="1" ht="15.75" x14ac:dyDescent="0.25">
      <c r="A51" s="170" t="s">
        <v>5</v>
      </c>
      <c r="B51" s="189">
        <f>INDEX(Operations!$J$1:$R$76,MATCH(phocas!$A51,Operations!$J$1:$J$76,0),MATCH("amount",Operations!$J$1:$R$1,0))</f>
        <v>0</v>
      </c>
      <c r="E51" s="96" t="str">
        <f>INDEX(Operations!$J$1:$R$76,MATCH(phocas!$A51,Operations!$J$1:$J$76,0),MATCH("title",Operations!$J$1:$R$1,0))</f>
        <v>Fiscal year-end  (mm/dd/yyyy)</v>
      </c>
      <c r="N51" s="97"/>
    </row>
    <row r="52" spans="1:14" s="96" customFormat="1" ht="15.75" x14ac:dyDescent="0.25">
      <c r="A52" s="170" t="s">
        <v>430</v>
      </c>
      <c r="B52" s="146">
        <f>INDEX(Operations!$J$1:$R$76,MATCH(phocas!$A52,Operations!$J$1:$J$76,0),MATCH("amount",Operations!$J$1:$R$1,0))</f>
        <v>0</v>
      </c>
      <c r="E52" s="96" t="str">
        <f>INDEX(Operations!$J$1:$R$76,MATCH(phocas!$A52,Operations!$J$1:$J$76,0),MATCH("title",Operations!$J$1:$R$1,0))</f>
        <v>Which region represents all or most of the total sales reported for this survey</v>
      </c>
      <c r="N52" s="97" t="s">
        <v>432</v>
      </c>
    </row>
    <row r="53" spans="1:14" s="96" customFormat="1" x14ac:dyDescent="0.25">
      <c r="A53" s="169" t="s">
        <v>43</v>
      </c>
      <c r="B53" s="146">
        <f>INDEX(Operations!$J$1:$R$76,MATCH(phocas!$A53,Operations!$J$1:$J$76,0),MATCH("amount",Operations!$J$1:$R$1,0))</f>
        <v>0</v>
      </c>
      <c r="E53" s="96" t="str">
        <f>INDEX(Operations!$J$1:$R$76,MATCH(phocas!$A53,Operations!$J$1:$J$76,0),MATCH("title",Operations!$J$1:$R$1,0))</f>
        <v>Percent of sales that are cash, check, or COD</v>
      </c>
      <c r="N53" s="97" t="s">
        <v>433</v>
      </c>
    </row>
    <row r="54" spans="1:14" s="96" customFormat="1" ht="15.75" x14ac:dyDescent="0.25">
      <c r="A54" s="170" t="s">
        <v>372</v>
      </c>
      <c r="B54" s="146">
        <f>INDEX(Operations!$J$1:$R$76,MATCH(phocas!$A54,Operations!$J$1:$J$76,0),MATCH("amount",Operations!$J$1:$R$1,0))</f>
        <v>0</v>
      </c>
      <c r="E54" s="96" t="str">
        <f>INDEX(Operations!$J$1:$R$76,MATCH(phocas!$A54,Operations!$J$1:$J$76,0),MATCH("title",Operations!$J$1:$R$1,0))</f>
        <v>Total Annual Purchases</v>
      </c>
      <c r="N54" s="97" t="s">
        <v>434</v>
      </c>
    </row>
    <row r="55" spans="1:14" ht="15.75" x14ac:dyDescent="0.25">
      <c r="A55" s="170" t="s">
        <v>461</v>
      </c>
      <c r="B55" s="146">
        <f>INDEX(Operations!$J$1:$R$76,MATCH(phocas!$A55,Operations!$J$1:$J$76,0),MATCH("amount",Operations!$J$1:$R$1,0))</f>
        <v>0</v>
      </c>
      <c r="C55" s="96"/>
      <c r="D55" s="96"/>
      <c r="E55" s="96" t="str">
        <f>INDEX(Operations!$J$1:$R$76,MATCH(phocas!$A55,Operations!$J$1:$J$76,0),MATCH("title",Operations!$J$1:$R$1,0))</f>
        <v xml:space="preserve">Percent of purchases made through buying groups </v>
      </c>
      <c r="F55" s="96"/>
      <c r="G55" s="96"/>
      <c r="H55" s="96"/>
      <c r="I55" s="96"/>
      <c r="J55" s="96"/>
      <c r="K55" s="96"/>
      <c r="L55" s="96"/>
      <c r="M55" s="96"/>
      <c r="N55" s="97" t="s">
        <v>435</v>
      </c>
    </row>
    <row r="56" spans="1:14" s="96" customFormat="1" ht="15.75" x14ac:dyDescent="0.25">
      <c r="A56" s="170" t="s">
        <v>384</v>
      </c>
      <c r="B56" s="146">
        <f>INDEX(Operations!$J$1:$R$76,MATCH(phocas!$A56,Operations!$J$1:$J$76,0),MATCH("amount",Operations!$J$1:$R$1,0))</f>
        <v>0</v>
      </c>
      <c r="E56" s="96" t="str">
        <f>INDEX(Operations!$J$1:$R$76,MATCH(phocas!$A56,Operations!$J$1:$J$76,0),MATCH("title",Operations!$J$1:$R$1,0))</f>
        <v>Total Volume Rebates from Suppliers or Buying Groups</v>
      </c>
      <c r="N56" s="97" t="s">
        <v>436</v>
      </c>
    </row>
    <row r="57" spans="1:14" s="96" customFormat="1" ht="15.75" x14ac:dyDescent="0.25">
      <c r="A57" s="170" t="s">
        <v>399</v>
      </c>
      <c r="B57" s="146">
        <f>INDEX(Operations!$J$1:$R$76,MATCH(phocas!$A57,Operations!$J$1:$J$76,0),MATCH("amount",Operations!$J$1:$R$1,0))</f>
        <v>0</v>
      </c>
      <c r="E57" s="96" t="str">
        <f>INDEX(Operations!$J$1:$R$76,MATCH(phocas!$A57,Operations!$J$1:$J$76,0),MATCH("title",Operations!$J$1:$R$1,0))</f>
        <v>Unaccounted Variances in Inventory</v>
      </c>
      <c r="N57" s="97" t="s">
        <v>437</v>
      </c>
    </row>
    <row r="58" spans="1:14" s="96" customFormat="1" ht="15.75" x14ac:dyDescent="0.25">
      <c r="A58" s="170" t="s">
        <v>374</v>
      </c>
      <c r="B58" s="146">
        <f>INDEX(Operations!$J$1:$R$76,MATCH(phocas!$A58,Operations!$J$1:$J$76,0),MATCH("amount",Operations!$J$1:$R$1,0))</f>
        <v>0</v>
      </c>
      <c r="E58" s="96" t="str">
        <f>INDEX(Operations!$J$1:$R$76,MATCH(phocas!$A58,Operations!$J$1:$J$76,0),MATCH("title",Operations!$J$1:$R$1,0))</f>
        <v>Total number of shipments received</v>
      </c>
      <c r="N58" s="97" t="s">
        <v>438</v>
      </c>
    </row>
    <row r="59" spans="1:14" s="96" customFormat="1" ht="15.75" x14ac:dyDescent="0.25">
      <c r="A59" s="170" t="s">
        <v>23</v>
      </c>
      <c r="B59" s="146">
        <f>INDEX(Operations!$J$1:$R$76,MATCH(phocas!$A59,Operations!$J$1:$J$76,0),MATCH("amount",Operations!$J$1:$R$1,0))</f>
        <v>0</v>
      </c>
      <c r="E59" s="96" t="str">
        <f>INDEX(Operations!$J$1:$R$76,MATCH(phocas!$A59,Operations!$J$1:$J$76,0),MATCH("title",Operations!$J$1:$R$1,0))</f>
        <v>Number of active customers</v>
      </c>
      <c r="N59" s="97" t="s">
        <v>439</v>
      </c>
    </row>
    <row r="60" spans="1:14" s="96" customFormat="1" ht="15.75" x14ac:dyDescent="0.25">
      <c r="A60" s="170" t="s">
        <v>24</v>
      </c>
      <c r="B60" s="146">
        <f>INDEX(Operations!$J$1:$R$76,MATCH(phocas!$A60,Operations!$J$1:$J$76,0),MATCH("amount",Operations!$J$1:$R$1,0))</f>
        <v>0</v>
      </c>
      <c r="E60" s="96" t="str">
        <f>INDEX(Operations!$J$1:$R$76,MATCH(phocas!$A60,Operations!$J$1:$J$76,0),MATCH("title",Operations!$J$1:$R$1,0))</f>
        <v>Number of stockkeeping units (SKUs)</v>
      </c>
      <c r="N60" s="97" t="s">
        <v>440</v>
      </c>
    </row>
    <row r="61" spans="1:14" s="96" customFormat="1" ht="15.75" x14ac:dyDescent="0.25">
      <c r="A61" s="170" t="s">
        <v>25</v>
      </c>
      <c r="B61" s="146">
        <f>INDEX(Operations!$J$1:$R$76,MATCH(phocas!$A61,Operations!$J$1:$J$76,0),MATCH("amount",Operations!$J$1:$R$1,0))</f>
        <v>0</v>
      </c>
      <c r="E61" s="96" t="str">
        <f>INDEX(Operations!$J$1:$R$76,MATCH(phocas!$A61,Operations!$J$1:$J$76,0),MATCH("title",Operations!$J$1:$R$1,0))</f>
        <v>Average number of orders shipped monthly</v>
      </c>
      <c r="N61" s="97"/>
    </row>
    <row r="62" spans="1:14" s="96" customFormat="1" ht="15.75" x14ac:dyDescent="0.25">
      <c r="A62" s="170" t="s">
        <v>27</v>
      </c>
      <c r="B62" s="146">
        <f>INDEX(Operations!$J$1:$R$76,MATCH(phocas!$A62,Operations!$J$1:$J$76,0),MATCH("amount",Operations!$J$1:$R$1,0))</f>
        <v>0</v>
      </c>
      <c r="E62" s="96" t="str">
        <f>INDEX(Operations!$J$1:$R$76,MATCH(phocas!$A62,Operations!$J$1:$J$76,0),MATCH("title",Operations!$J$1:$R$1,0))</f>
        <v>Average number of lines per order</v>
      </c>
      <c r="N62" s="97"/>
    </row>
    <row r="63" spans="1:14" s="96" customFormat="1" ht="15.75" x14ac:dyDescent="0.25">
      <c r="A63" s="170" t="s">
        <v>370</v>
      </c>
      <c r="B63" s="146">
        <f>INDEX(Operations!$J$1:$R$76,MATCH(phocas!$A63,Operations!$J$1:$J$76,0),MATCH("amount",Operations!$J$1:$R$1,0))</f>
        <v>0</v>
      </c>
      <c r="E63" s="96" t="str">
        <f>INDEX(Operations!$J$1:$R$76,MATCH(phocas!$A63,Operations!$J$1:$J$76,0),MATCH("title",Operations!$J$1:$R$1,0))</f>
        <v>Total number of Credit Memos Issued</v>
      </c>
      <c r="N63" s="97"/>
    </row>
    <row r="64" spans="1:14" s="96" customFormat="1" ht="15.75" x14ac:dyDescent="0.25">
      <c r="A64" s="170" t="s">
        <v>380</v>
      </c>
      <c r="B64" s="146">
        <f>INDEX(Operations!$J$1:$R$76,MATCH(phocas!$A64,Operations!$J$1:$J$76,0),MATCH("amount",Operations!$J$1:$R$1,0))</f>
        <v>0</v>
      </c>
      <c r="E64" s="96" t="str">
        <f>INDEX(Operations!$J$1:$R$76,MATCH(phocas!$A64,Operations!$J$1:$J$76,0),MATCH("title",Operations!$J$1:$R$1,0))</f>
        <v>Number of invoices per month</v>
      </c>
      <c r="N64" s="97"/>
    </row>
    <row r="65" spans="1:14" s="96" customFormat="1" ht="15.75" x14ac:dyDescent="0.25">
      <c r="A65" s="170" t="s">
        <v>382</v>
      </c>
      <c r="B65" s="146">
        <f>INDEX(Operations!$J$1:$R$76,MATCH(phocas!$A65,Operations!$J$1:$J$76,0),MATCH("amount",Operations!$J$1:$R$1,0))</f>
        <v>0</v>
      </c>
      <c r="E65" s="96" t="str">
        <f>INDEX(Operations!$J$1:$R$76,MATCH(phocas!$A65,Operations!$J$1:$J$76,0),MATCH("title",Operations!$J$1:$R$1,0))</f>
        <v>Number of lines per invoice</v>
      </c>
      <c r="N65" s="97"/>
    </row>
    <row r="66" spans="1:14" s="96" customFormat="1" ht="15.75" x14ac:dyDescent="0.25">
      <c r="A66" s="170" t="s">
        <v>385</v>
      </c>
      <c r="B66" s="146">
        <f>INDEX(Operations!$J$1:$R$76,MATCH(phocas!$A66,Operations!$J$1:$J$76,0),MATCH("amount",Operations!$J$1:$R$1,0))</f>
        <v>0</v>
      </c>
      <c r="E66" s="96" t="str">
        <f>INDEX(Operations!$J$1:$R$76,MATCH(phocas!$A66,Operations!$J$1:$J$76,0),MATCH("title",Operations!$J$1:$R$1,0))</f>
        <v>Total Freight Expense</v>
      </c>
      <c r="N66" s="97"/>
    </row>
    <row r="67" spans="1:14" s="96" customFormat="1" ht="15.75" x14ac:dyDescent="0.25">
      <c r="A67" s="170" t="s">
        <v>387</v>
      </c>
      <c r="B67" s="146">
        <f>INDEX(Operations!$J$1:$R$76,MATCH(phocas!$A67,Operations!$J$1:$J$76,0),MATCH("amount",Operations!$J$1:$R$1,0))</f>
        <v>0</v>
      </c>
      <c r="E67" s="96" t="str">
        <f>INDEX(Operations!$J$1:$R$76,MATCH(phocas!$A67,Operations!$J$1:$J$76,0),MATCH("title",Operations!$J$1:$R$1,0))</f>
        <v>Total Freight Revenue</v>
      </c>
      <c r="N67" s="97"/>
    </row>
    <row r="68" spans="1:14" s="96" customFormat="1" ht="15.75" x14ac:dyDescent="0.25">
      <c r="A68" s="170" t="s">
        <v>376</v>
      </c>
      <c r="B68" s="146">
        <f>INDEX(Operations!$J$1:$R$76,MATCH(phocas!$A68,Operations!$J$1:$J$76,0),MATCH("amount",Operations!$J$1:$R$1,0))</f>
        <v>0</v>
      </c>
      <c r="E68" s="96" t="str">
        <f>INDEX(Operations!$J$1:$R$76,MATCH(phocas!$A68,Operations!$J$1:$J$76,0),MATCH("title",Operations!$J$1:$R$1,0))</f>
        <v>Total number of Physical branch locations</v>
      </c>
      <c r="N68" s="97"/>
    </row>
    <row r="69" spans="1:14" s="96" customFormat="1" ht="15.75" x14ac:dyDescent="0.25">
      <c r="A69" s="170" t="s">
        <v>378</v>
      </c>
      <c r="B69" s="146">
        <f>INDEX(Operations!$J$1:$R$76,MATCH(phocas!$A69,Operations!$J$1:$J$76,0),MATCH("amount",Operations!$J$1:$R$1,0))</f>
        <v>0</v>
      </c>
      <c r="E69" s="96" t="str">
        <f>INDEX(Operations!$J$1:$R$76,MATCH(phocas!$A69,Operations!$J$1:$J$76,0),MATCH("title",Operations!$J$1:$R$1,0))</f>
        <v>Total Warehouse Space</v>
      </c>
      <c r="N69" s="97"/>
    </row>
    <row r="70" spans="1:14" s="96" customFormat="1" ht="15.75" x14ac:dyDescent="0.25">
      <c r="A70" s="170" t="s">
        <v>6</v>
      </c>
      <c r="B70" s="146">
        <f>INDEX(Operations!$J$1:$R$76,MATCH(phocas!$A70,Operations!$J$1:$J$76,0),MATCH("amount",Operations!$J$1:$R$1,0))</f>
        <v>0</v>
      </c>
      <c r="E70" s="96" t="str">
        <f>INDEX(Operations!$J$1:$R$76,MATCH(phocas!$A70,Operations!$J$1:$J$76,0),MATCH("title",Operations!$J$1:$R$1,0))</f>
        <v>Executive Management</v>
      </c>
      <c r="N70" s="97"/>
    </row>
    <row r="71" spans="1:14" s="96" customFormat="1" ht="15.75" x14ac:dyDescent="0.25">
      <c r="A71" s="170" t="s">
        <v>9</v>
      </c>
      <c r="B71" s="146">
        <f>INDEX(Operations!$J$1:$R$76,MATCH(phocas!$A71,Operations!$J$1:$J$76,0),MATCH("amount",Operations!$J$1:$R$1,0))</f>
        <v>0</v>
      </c>
      <c r="E71" s="96" t="str">
        <f>INDEX(Operations!$J$1:$R$76,MATCH(phocas!$A71,Operations!$J$1:$J$76,0),MATCH("title",Operations!$J$1:$R$1,0))</f>
        <v>Sales Management</v>
      </c>
      <c r="N71" s="97"/>
    </row>
    <row r="72" spans="1:14" s="96" customFormat="1" ht="15.75" x14ac:dyDescent="0.25">
      <c r="A72" s="170" t="s">
        <v>11</v>
      </c>
      <c r="B72" s="146">
        <f>INDEX(Operations!$J$1:$R$76,MATCH(phocas!$A72,Operations!$J$1:$J$76,0),MATCH("amount",Operations!$J$1:$R$1,0))</f>
        <v>0</v>
      </c>
      <c r="E72" s="96" t="str">
        <f>INDEX(Operations!$J$1:$R$76,MATCH(phocas!$A72,Operations!$J$1:$J$76,0),MATCH("title",Operations!$J$1:$R$1,0))</f>
        <v>Outside Sales</v>
      </c>
      <c r="N72" s="97"/>
    </row>
    <row r="73" spans="1:14" s="96" customFormat="1" ht="15.75" x14ac:dyDescent="0.25">
      <c r="A73" s="170" t="s">
        <v>13</v>
      </c>
      <c r="B73" s="146">
        <f>INDEX(Operations!$J$1:$R$76,MATCH(phocas!$A73,Operations!$J$1:$J$76,0),MATCH("amount",Operations!$J$1:$R$1,0))</f>
        <v>0</v>
      </c>
      <c r="E73" s="96" t="str">
        <f>INDEX(Operations!$J$1:$R$76,MATCH(phocas!$A73,Operations!$J$1:$J$76,0),MATCH("title",Operations!$J$1:$R$1,0))</f>
        <v>Inside Sales</v>
      </c>
      <c r="N73" s="97"/>
    </row>
    <row r="74" spans="1:14" s="96" customFormat="1" ht="15.75" x14ac:dyDescent="0.25">
      <c r="A74" s="170" t="s">
        <v>448</v>
      </c>
      <c r="B74" s="146">
        <f>INDEX(Operations!$J$1:$R$76,MATCH(phocas!$A74,Operations!$J$1:$J$76,0),MATCH("amount",Operations!$J$1:$R$1,0))</f>
        <v>0</v>
      </c>
      <c r="E74" s="96" t="str">
        <f>INDEX(Operations!$J$1:$R$76,MATCH(phocas!$A74,Operations!$J$1:$J$76,0),MATCH("title",Operations!$J$1:$R$1,0))</f>
        <v>Residential Showroom Sales</v>
      </c>
      <c r="N74" s="97"/>
    </row>
    <row r="75" spans="1:14" s="96" customFormat="1" ht="15.75" x14ac:dyDescent="0.25">
      <c r="A75" s="170" t="s">
        <v>446</v>
      </c>
      <c r="B75" s="146">
        <f>INDEX(Operations!$J$1:$R$76,MATCH(phocas!$A75,Operations!$J$1:$J$76,0),MATCH("amount",Operations!$J$1:$R$1,0))</f>
        <v>0</v>
      </c>
      <c r="E75" s="96" t="str">
        <f>INDEX(Operations!$J$1:$R$76,MATCH(phocas!$A75,Operations!$J$1:$J$76,0),MATCH("title",Operations!$J$1:$R$1,0))</f>
        <v>Counter Sales</v>
      </c>
      <c r="N75" s="97"/>
    </row>
    <row r="76" spans="1:14" s="96" customFormat="1" ht="15.75" x14ac:dyDescent="0.25">
      <c r="A76" s="170" t="s">
        <v>450</v>
      </c>
      <c r="B76" s="146">
        <f>INDEX(Operations!$J$1:$R$76,MATCH(phocas!$A76,Operations!$J$1:$J$76,0),MATCH("amount",Operations!$J$1:$R$1,0))</f>
        <v>0</v>
      </c>
      <c r="E76" s="96" t="str">
        <f>INDEX(Operations!$J$1:$R$76,MATCH(phocas!$A76,Operations!$J$1:$J$76,0),MATCH("title",Operations!$J$1:$R$1,0))</f>
        <v>Product Specialist, Trainers and Other Sales Support</v>
      </c>
      <c r="N76" s="97"/>
    </row>
    <row r="77" spans="1:14" s="96" customFormat="1" ht="15.75" x14ac:dyDescent="0.25">
      <c r="A77" s="170" t="s">
        <v>441</v>
      </c>
      <c r="B77" s="146">
        <f>INDEX(Operations!$J$1:$R$76,MATCH(phocas!$A77,Operations!$J$1:$J$76,0),MATCH("amount",Operations!$J$1:$R$1,0))</f>
        <v>0</v>
      </c>
      <c r="E77" s="96" t="str">
        <f>INDEX(Operations!$J$1:$R$76,MATCH(phocas!$A77,Operations!$J$1:$J$76,0),MATCH("title",Operations!$J$1:$R$1,0))</f>
        <v>Marketing</v>
      </c>
      <c r="N77" s="97"/>
    </row>
    <row r="78" spans="1:14" s="96" customFormat="1" ht="15.75" x14ac:dyDescent="0.25">
      <c r="A78" s="170" t="s">
        <v>454</v>
      </c>
      <c r="B78" s="146">
        <f>INDEX(Operations!$J$1:$R$76,MATCH(phocas!$A78,Operations!$J$1:$J$76,0),MATCH("amount",Operations!$J$1:$R$1,0))</f>
        <v>0</v>
      </c>
      <c r="E78" s="96" t="str">
        <f>INDEX(Operations!$J$1:$R$76,MATCH(phocas!$A78,Operations!$J$1:$J$76,0),MATCH("title",Operations!$J$1:$R$1,0))</f>
        <v>Information Technology</v>
      </c>
      <c r="N78" s="97"/>
    </row>
    <row r="79" spans="1:14" s="96" customFormat="1" ht="15.75" x14ac:dyDescent="0.25">
      <c r="A79" s="170" t="s">
        <v>17</v>
      </c>
      <c r="B79" s="146">
        <f>INDEX(Operations!$J$1:$R$76,MATCH(phocas!$A79,Operations!$J$1:$J$76,0),MATCH("amount",Operations!$J$1:$R$1,0))</f>
        <v>0</v>
      </c>
      <c r="E79" s="96" t="str">
        <f>INDEX(Operations!$J$1:$R$76,MATCH(phocas!$A79,Operations!$J$1:$J$76,0),MATCH("title",Operations!$J$1:$R$1,0))</f>
        <v>Accounting</v>
      </c>
      <c r="N79" s="97"/>
    </row>
    <row r="80" spans="1:14" s="96" customFormat="1" ht="15.75" x14ac:dyDescent="0.25">
      <c r="A80" s="170" t="s">
        <v>456</v>
      </c>
      <c r="B80" s="146">
        <f>INDEX(Operations!$J$1:$R$76,MATCH(phocas!$A80,Operations!$J$1:$J$76,0),MATCH("amount",Operations!$J$1:$R$1,0))</f>
        <v>0</v>
      </c>
      <c r="E80" s="96" t="str">
        <f>INDEX(Operations!$J$1:$R$76,MATCH(phocas!$A80,Operations!$J$1:$J$76,0),MATCH("title",Operations!$J$1:$R$1,0))</f>
        <v>Purchasing</v>
      </c>
      <c r="N80" s="97"/>
    </row>
    <row r="81" spans="1:14" s="96" customFormat="1" ht="15.75" x14ac:dyDescent="0.25">
      <c r="A81" s="170" t="s">
        <v>457</v>
      </c>
      <c r="B81" s="146">
        <f>INDEX(Operations!$J$1:$R$76,MATCH(phocas!$A81,Operations!$J$1:$J$76,0),MATCH("amount",Operations!$J$1:$R$1,0))</f>
        <v>0</v>
      </c>
      <c r="E81" s="96" t="str">
        <f>INDEX(Operations!$J$1:$R$76,MATCH(phocas!$A81,Operations!$J$1:$J$76,0),MATCH("title",Operations!$J$1:$R$1,0))</f>
        <v>Credit and Collection</v>
      </c>
      <c r="N81" s="97"/>
    </row>
    <row r="82" spans="1:14" s="96" customFormat="1" ht="15.75" x14ac:dyDescent="0.25">
      <c r="A82" s="170" t="s">
        <v>459</v>
      </c>
      <c r="B82" s="146">
        <f>INDEX(Operations!$J$1:$R$76,MATCH(phocas!$A82,Operations!$J$1:$J$76,0),MATCH("amount",Operations!$J$1:$R$1,0))</f>
        <v>0</v>
      </c>
      <c r="E82" s="96" t="str">
        <f>INDEX(Operations!$J$1:$R$76,MATCH(phocas!$A82,Operations!$J$1:$J$76,0),MATCH("title",Operations!$J$1:$R$1,0))</f>
        <v>Human Resources and Payroll</v>
      </c>
      <c r="N82" s="97"/>
    </row>
    <row r="83" spans="1:14" s="96" customFormat="1" ht="15.75" x14ac:dyDescent="0.25">
      <c r="A83" s="170" t="s">
        <v>444</v>
      </c>
      <c r="B83" s="146">
        <f>INDEX(Operations!$J$1:$R$76,MATCH(phocas!$A83,Operations!$J$1:$J$76,0),MATCH("amount",Operations!$J$1:$R$1,0))</f>
        <v>0</v>
      </c>
      <c r="E83" s="96" t="str">
        <f>INDEX(Operations!$J$1:$R$76,MATCH(phocas!$A83,Operations!$J$1:$J$76,0),MATCH("title",Operations!$J$1:$R$1,0))</f>
        <v>Branch Management</v>
      </c>
      <c r="N83" s="97"/>
    </row>
    <row r="84" spans="1:14" s="96" customFormat="1" ht="15.75" x14ac:dyDescent="0.25">
      <c r="A84" s="170" t="s">
        <v>15</v>
      </c>
      <c r="B84" s="146">
        <f>INDEX(Operations!$J$1:$R$76,MATCH(phocas!$A84,Operations!$J$1:$J$76,0),MATCH("amount",Operations!$J$1:$R$1,0))</f>
        <v>0</v>
      </c>
      <c r="E84" s="96" t="str">
        <f>INDEX(Operations!$J$1:$R$76,MATCH(phocas!$A84,Operations!$J$1:$J$76,0),MATCH("title",Operations!$J$1:$R$1,0))</f>
        <v>Warehouse</v>
      </c>
      <c r="N84" s="97"/>
    </row>
    <row r="85" spans="1:14" s="96" customFormat="1" ht="15.75" x14ac:dyDescent="0.25">
      <c r="A85" s="170" t="s">
        <v>19</v>
      </c>
      <c r="B85" s="146">
        <f>INDEX(Operations!$J$1:$R$76,MATCH(phocas!$A85,Operations!$J$1:$J$76,0),MATCH("amount",Operations!$J$1:$R$1,0))</f>
        <v>0</v>
      </c>
      <c r="E85" s="96" t="str">
        <f>INDEX(Operations!$J$1:$R$76,MATCH(phocas!$A85,Operations!$J$1:$J$76,0),MATCH("title",Operations!$J$1:$R$1,0))</f>
        <v>Delivery Drivers</v>
      </c>
      <c r="N85" s="97"/>
    </row>
    <row r="86" spans="1:14" ht="15.75" x14ac:dyDescent="0.25">
      <c r="A86" s="170" t="s">
        <v>452</v>
      </c>
      <c r="B86" s="146">
        <f>INDEX(Operations!$J$1:$R$76,MATCH(phocas!$A86,Operations!$J$1:$J$76,0),MATCH("amount",Operations!$J$1:$R$1,0))</f>
        <v>0</v>
      </c>
      <c r="C86" s="96"/>
      <c r="D86" s="96"/>
      <c r="E86" s="96" t="str">
        <f>INDEX(Operations!$J$1:$R$76,MATCH(phocas!$A86,Operations!$J$1:$J$76,0),MATCH("title",Operations!$J$1:$R$1,0))</f>
        <v>Service Technicians</v>
      </c>
      <c r="F86" s="96"/>
      <c r="G86" s="96"/>
      <c r="H86" s="96"/>
      <c r="I86" s="96"/>
      <c r="J86" s="96"/>
      <c r="K86" s="96"/>
      <c r="L86" s="96"/>
      <c r="M86" s="96"/>
    </row>
    <row r="87" spans="1:14" ht="15.75" x14ac:dyDescent="0.25">
      <c r="A87" s="170" t="s">
        <v>271</v>
      </c>
      <c r="B87" s="146">
        <f>INDEX(Operations!$J$1:$R$76,MATCH(phocas!$A87,Operations!$J$1:$J$76,0),MATCH("amount",Operations!$J$1:$R$1,0))</f>
        <v>0</v>
      </c>
      <c r="C87" s="96"/>
      <c r="D87" s="96"/>
      <c r="E87" s="96" t="str">
        <f>INDEX(Operations!$J$1:$R$76,MATCH(phocas!$A87,Operations!$J$1:$J$76,0),MATCH("title",Operations!$J$1:$R$1,0))</f>
        <v>Clerical / Office</v>
      </c>
      <c r="F87" s="96"/>
      <c r="G87" s="96"/>
      <c r="H87" s="96"/>
      <c r="I87" s="96"/>
      <c r="J87" s="96"/>
      <c r="K87" s="96"/>
      <c r="L87" s="96"/>
      <c r="M87" s="96"/>
    </row>
    <row r="88" spans="1:14" ht="15.75" x14ac:dyDescent="0.25">
      <c r="A88" s="170" t="s">
        <v>21</v>
      </c>
      <c r="B88" s="146">
        <f>INDEX(Operations!$J$1:$R$76,MATCH(phocas!$A88,Operations!$J$1:$J$76,0),MATCH("amount",Operations!$J$1:$R$1,0))</f>
        <v>0</v>
      </c>
      <c r="C88" s="96"/>
      <c r="D88" s="96"/>
      <c r="E88" s="96" t="str">
        <f>INDEX(Operations!$J$1:$R$76,MATCH(phocas!$A88,Operations!$J$1:$J$76,0),MATCH("title",Operations!$J$1:$R$1,0))</f>
        <v>All other employees</v>
      </c>
      <c r="F88" s="96"/>
      <c r="G88" s="96"/>
      <c r="H88" s="96"/>
      <c r="I88" s="96"/>
      <c r="J88" s="96"/>
      <c r="K88" s="96"/>
      <c r="L88" s="96"/>
      <c r="M88" s="96"/>
    </row>
    <row r="89" spans="1:14" x14ac:dyDescent="0.25">
      <c r="A89" s="169" t="s">
        <v>45</v>
      </c>
      <c r="B89" s="146">
        <f>INDEX(Operations!$J$1:$R$76,MATCH(phocas!$A89,Operations!$J$1:$J$76,0),MATCH("amount",Operations!$J$1:$R$1,0))</f>
        <v>0</v>
      </c>
      <c r="C89" s="96"/>
      <c r="D89" s="96"/>
      <c r="E89" s="96" t="str">
        <f>INDEX(Operations!$J$1:$R$76,MATCH(phocas!$A89,Operations!$J$1:$J$76,0),MATCH("title",Operations!$J$1:$R$1,0))</f>
        <v xml:space="preserve">PRIOR Year Net sales </v>
      </c>
      <c r="F89" s="96"/>
      <c r="G89" s="96"/>
      <c r="H89" s="96"/>
      <c r="I89" s="96"/>
      <c r="J89" s="96"/>
      <c r="K89" s="96"/>
      <c r="L89" s="96"/>
      <c r="M89" s="96"/>
    </row>
    <row r="90" spans="1:14" x14ac:dyDescent="0.25">
      <c r="A90" s="169" t="s">
        <v>389</v>
      </c>
      <c r="B90" s="146">
        <f>INDEX(Operations!$J$1:$R$76,MATCH(phocas!$A90,Operations!$J$1:$J$76,0),MATCH("amount",Operations!$J$1:$R$1,0))</f>
        <v>0</v>
      </c>
      <c r="C90" s="96"/>
      <c r="D90" s="96"/>
      <c r="E90" s="96" t="str">
        <f>INDEX(Operations!$J$1:$R$76,MATCH(phocas!$A90,Operations!$J$1:$J$76,0),MATCH("title",Operations!$J$1:$R$1,0))</f>
        <v>24/7 Emergency Service</v>
      </c>
      <c r="F90" s="96"/>
      <c r="G90" s="96"/>
      <c r="H90" s="96"/>
      <c r="I90" s="96"/>
      <c r="J90" s="96"/>
      <c r="K90" s="96"/>
      <c r="L90" s="96"/>
      <c r="M90" s="96"/>
    </row>
    <row r="91" spans="1:14" x14ac:dyDescent="0.25">
      <c r="A91" s="169" t="s">
        <v>391</v>
      </c>
      <c r="B91" s="146">
        <f>INDEX(Operations!$J$1:$R$76,MATCH(phocas!$A91,Operations!$J$1:$J$76,0),MATCH("amount",Operations!$J$1:$R$1,0))</f>
        <v>0</v>
      </c>
      <c r="C91" s="96"/>
      <c r="D91" s="96"/>
      <c r="E91" s="96" t="str">
        <f>INDEX(Operations!$J$1:$R$76,MATCH(phocas!$A91,Operations!$J$1:$J$76,0),MATCH("title",Operations!$J$1:$R$1,0))</f>
        <v>Engineering Design</v>
      </c>
      <c r="F91" s="96"/>
      <c r="G91" s="96"/>
      <c r="H91" s="96"/>
      <c r="I91" s="96"/>
      <c r="J91" s="96"/>
      <c r="K91" s="96"/>
      <c r="L91" s="96"/>
      <c r="M91" s="96"/>
    </row>
    <row r="92" spans="1:14" x14ac:dyDescent="0.25">
      <c r="A92" s="169" t="s">
        <v>393</v>
      </c>
      <c r="B92" s="146">
        <f>INDEX(Operations!$J$1:$R$76,MATCH(phocas!$A92,Operations!$J$1:$J$76,0),MATCH("amount",Operations!$J$1:$R$1,0))</f>
        <v>0</v>
      </c>
      <c r="C92" s="96"/>
      <c r="D92" s="96"/>
      <c r="E92" s="96" t="str">
        <f>INDEX(Operations!$J$1:$R$76,MATCH(phocas!$A92,Operations!$J$1:$J$76,0),MATCH("title",Operations!$J$1:$R$1,0))</f>
        <v>Expedited Delivery</v>
      </c>
      <c r="F92" s="96"/>
      <c r="G92" s="96"/>
      <c r="H92" s="96"/>
      <c r="I92" s="96"/>
      <c r="J92" s="96"/>
      <c r="K92" s="96"/>
      <c r="L92" s="96"/>
      <c r="M92" s="96"/>
    </row>
    <row r="93" spans="1:14" x14ac:dyDescent="0.25">
      <c r="A93" s="169" t="s">
        <v>395</v>
      </c>
      <c r="B93" s="146">
        <f>INDEX(Operations!$J$1:$R$76,MATCH(phocas!$A93,Operations!$J$1:$J$76,0),MATCH("amount",Operations!$J$1:$R$1,0))</f>
        <v>0</v>
      </c>
      <c r="C93" s="96"/>
      <c r="D93" s="96"/>
      <c r="E93" s="96" t="str">
        <f>INDEX(Operations!$J$1:$R$76,MATCH(phocas!$A93,Operations!$J$1:$J$76,0),MATCH("title",Operations!$J$1:$R$1,0))</f>
        <v>Field Services</v>
      </c>
      <c r="F93" s="96"/>
      <c r="G93" s="96"/>
      <c r="H93" s="96"/>
      <c r="I93" s="96"/>
      <c r="J93" s="96"/>
      <c r="K93" s="96"/>
      <c r="L93" s="96"/>
      <c r="M93" s="96"/>
    </row>
    <row r="94" spans="1:14" x14ac:dyDescent="0.25">
      <c r="A94" s="169" t="s">
        <v>397</v>
      </c>
      <c r="B94" s="146">
        <f>INDEX(Operations!$J$1:$R$76,MATCH(phocas!$A94,Operations!$J$1:$J$76,0),MATCH("amount",Operations!$J$1:$R$1,0))</f>
        <v>0</v>
      </c>
      <c r="C94" s="96"/>
      <c r="D94" s="96"/>
      <c r="E94" s="96" t="str">
        <f>INDEX(Operations!$J$1:$R$76,MATCH(phocas!$A94,Operations!$J$1:$J$76,0),MATCH("title",Operations!$J$1:$R$1,0))</f>
        <v>Repair</v>
      </c>
      <c r="F94" s="96"/>
      <c r="G94" s="96"/>
      <c r="H94" s="96"/>
      <c r="I94" s="96"/>
      <c r="J94" s="96"/>
      <c r="K94" s="96"/>
      <c r="L94" s="96"/>
      <c r="M94" s="96"/>
    </row>
    <row r="95" spans="1:14" x14ac:dyDescent="0.25">
      <c r="A95" s="171" t="s">
        <v>40</v>
      </c>
      <c r="B95" s="177">
        <f>INDEX('Sales Insights'!$J$1:$Q$130,MATCH(phocas!$A95,'Sales Insights'!$J$1:$J$130,0),MATCH("amount",'Sales Insights'!$J$1:$Q$1,0))</f>
        <v>0</v>
      </c>
      <c r="C95" s="171"/>
      <c r="D95" s="171"/>
      <c r="E95" s="172" t="str">
        <f>INDEX('Sales Insights'!$J$1:$Q$130,MATCH(phocas!$A95,'Sales Insights'!$J$1:$J$130,0),MATCH("title",'Sales Insights'!$J$1:$Q$1,0))</f>
        <v>Warehouse Sales (stocked items)</v>
      </c>
      <c r="F95" s="171"/>
      <c r="G95" s="171"/>
      <c r="H95" s="172">
        <f>INDEX('Sales Insights'!$J$1:$Q$130,MATCH(phocas!$A95,'Sales Insights'!$J$1:$J$130,0),MATCH("amount",'Sales Insights'!$J$1:$Q$1,0))</f>
        <v>0</v>
      </c>
      <c r="I95" s="171"/>
      <c r="J95" s="171"/>
      <c r="K95" s="171"/>
      <c r="L95" s="171"/>
      <c r="M95" s="171"/>
    </row>
    <row r="96" spans="1:14" x14ac:dyDescent="0.25">
      <c r="A96" s="171" t="s">
        <v>41</v>
      </c>
      <c r="B96" s="177">
        <f>INDEX('Sales Insights'!$J$1:$Q$130,MATCH(phocas!$A96,'Sales Insights'!$J$1:$J$130,0),MATCH("amount",'Sales Insights'!$J$1:$Q$1,0))</f>
        <v>0</v>
      </c>
      <c r="C96" s="171"/>
      <c r="D96" s="171"/>
      <c r="E96" s="172" t="str">
        <f>INDEX('Sales Insights'!$J$1:$Q$130,MATCH(phocas!$A96,'Sales Insights'!$J$1:$J$130,0),MATCH("title",'Sales Insights'!$J$1:$Q$1,0))</f>
        <v>Special Orders (arrive at your dock before delivery to customer)</v>
      </c>
    </row>
    <row r="97" spans="1:5" x14ac:dyDescent="0.25">
      <c r="A97" s="171" t="s">
        <v>42</v>
      </c>
      <c r="B97" s="177">
        <f>INDEX('Sales Insights'!$J$1:$Q$130,MATCH(phocas!$A97,'Sales Insights'!$J$1:$J$130,0),MATCH("amount",'Sales Insights'!$J$1:$Q$1,0))</f>
        <v>0</v>
      </c>
      <c r="C97" s="171"/>
      <c r="D97" s="171"/>
      <c r="E97" s="172" t="str">
        <f>INDEX('Sales Insights'!$J$1:$Q$130,MATCH(phocas!$A97,'Sales Insights'!$J$1:$J$130,0),MATCH("title",'Sales Insights'!$J$1:$Q$1,0))</f>
        <v>Drop Shipments (shipped by supplier directly to the customer)</v>
      </c>
    </row>
    <row r="98" spans="1:5" ht="15.75" x14ac:dyDescent="0.25">
      <c r="A98" s="173" t="s">
        <v>273</v>
      </c>
      <c r="B98" s="177">
        <f>INDEX('Sales Insights'!$J$1:$Q$130,MATCH(phocas!$A98,'Sales Insights'!$J$1:$J$130,0),MATCH("amount",'Sales Insights'!$J$1:$Q$1,0))</f>
        <v>0</v>
      </c>
      <c r="C98" s="171"/>
      <c r="D98" s="171"/>
      <c r="E98" s="172" t="str">
        <f>INDEX('Sales Insights'!$J$1:$Q$130,MATCH(phocas!$A98,'Sales Insights'!$J$1:$J$130,0),MATCH("title",'Sales Insights'!$J$1:$Q$1,0))</f>
        <v>MRO</v>
      </c>
    </row>
    <row r="99" spans="1:5" ht="15.75" x14ac:dyDescent="0.25">
      <c r="A99" s="173" t="s">
        <v>275</v>
      </c>
      <c r="B99" s="177">
        <f>INDEX('Sales Insights'!$J$1:$Q$130,MATCH(phocas!$A99,'Sales Insights'!$J$1:$J$130,0),MATCH("amount",'Sales Insights'!$J$1:$Q$1,0))</f>
        <v>0</v>
      </c>
      <c r="C99" s="171"/>
      <c r="D99" s="171"/>
      <c r="E99" s="172" t="str">
        <f>INDEX('Sales Insights'!$J$1:$Q$130,MATCH(phocas!$A99,'Sales Insights'!$J$1:$J$130,0),MATCH("title",'Sales Insights'!$J$1:$Q$1,0))</f>
        <v>OEM</v>
      </c>
    </row>
    <row r="100" spans="1:5" ht="15.75" x14ac:dyDescent="0.25">
      <c r="A100" s="173" t="s">
        <v>277</v>
      </c>
      <c r="B100" s="177">
        <f>INDEX('Sales Insights'!$J$1:$Q$130,MATCH(phocas!$A100,'Sales Insights'!$J$1:$J$130,0),MATCH("amount",'Sales Insights'!$J$1:$Q$1,0))</f>
        <v>0</v>
      </c>
      <c r="C100" s="171"/>
      <c r="D100" s="171"/>
      <c r="E100" s="172" t="str">
        <f>INDEX('Sales Insights'!$J$1:$Q$130,MATCH(phocas!$A100,'Sales Insights'!$J$1:$J$130,0),MATCH("title",'Sales Insights'!$J$1:$Q$1,0))</f>
        <v>Government</v>
      </c>
    </row>
    <row r="101" spans="1:5" ht="15.75" x14ac:dyDescent="0.25">
      <c r="A101" s="173" t="s">
        <v>279</v>
      </c>
      <c r="B101" s="177">
        <f>INDEX('Sales Insights'!$J$1:$Q$130,MATCH(phocas!$A101,'Sales Insights'!$J$1:$J$130,0),MATCH("amount",'Sales Insights'!$J$1:$Q$1,0))</f>
        <v>0</v>
      </c>
      <c r="C101" s="171"/>
      <c r="D101" s="171"/>
      <c r="E101" s="172" t="str">
        <f>INDEX('Sales Insights'!$J$1:$Q$130,MATCH(phocas!$A101,'Sales Insights'!$J$1:$J$130,0),MATCH("title",'Sales Insights'!$J$1:$Q$1,0))</f>
        <v>Retail</v>
      </c>
    </row>
    <row r="102" spans="1:5" ht="15.75" x14ac:dyDescent="0.25">
      <c r="A102" s="173" t="s">
        <v>281</v>
      </c>
      <c r="B102" s="177">
        <f>INDEX('Sales Insights'!$J$1:$Q$130,MATCH(phocas!$A102,'Sales Insights'!$J$1:$J$130,0),MATCH("amount",'Sales Insights'!$J$1:$Q$1,0))</f>
        <v>0</v>
      </c>
      <c r="C102" s="171"/>
      <c r="D102" s="171"/>
      <c r="E102" s="172" t="str">
        <f>INDEX('Sales Insights'!$J$1:$Q$130,MATCH(phocas!$A102,'Sales Insights'!$J$1:$J$130,0),MATCH("title",'Sales Insights'!$J$1:$Q$1,0))</f>
        <v>Resale</v>
      </c>
    </row>
    <row r="103" spans="1:5" ht="15.75" x14ac:dyDescent="0.25">
      <c r="A103" s="173" t="s">
        <v>283</v>
      </c>
      <c r="B103" s="177">
        <f>INDEX('Sales Insights'!$J$1:$Q$130,MATCH(phocas!$A103,'Sales Insights'!$J$1:$J$130,0),MATCH("amount",'Sales Insights'!$J$1:$Q$1,0))</f>
        <v>0</v>
      </c>
      <c r="C103" s="171"/>
      <c r="D103" s="171"/>
      <c r="E103" s="172" t="str">
        <f>INDEX('Sales Insights'!$J$1:$Q$130,MATCH(phocas!$A103,'Sales Insights'!$J$1:$J$130,0),MATCH("title",'Sales Insights'!$J$1:$Q$1,0))</f>
        <v>Other</v>
      </c>
    </row>
    <row r="104" spans="1:5" ht="15.75" x14ac:dyDescent="0.25">
      <c r="A104" s="173" t="s">
        <v>30</v>
      </c>
      <c r="B104" s="177">
        <f>INDEX('Sales Insights'!$J$1:$Q$130,MATCH(phocas!$A104,'Sales Insights'!$J$1:$J$130,0),MATCH("amount",'Sales Insights'!$J$1:$Q$1,0))</f>
        <v>0</v>
      </c>
      <c r="C104" s="171"/>
      <c r="D104" s="171"/>
      <c r="E104" s="172" t="str">
        <f>INDEX('Sales Insights'!$J$1:$Q$130,MATCH(phocas!$A104,'Sales Insights'!$J$1:$J$130,0),MATCH("title",'Sales Insights'!$J$1:$Q$1,0))</f>
        <v>Industrial Hose &amp; Assemblies</v>
      </c>
    </row>
    <row r="105" spans="1:5" ht="15.75" x14ac:dyDescent="0.25">
      <c r="A105" s="173" t="s">
        <v>31</v>
      </c>
      <c r="B105" s="177">
        <f>INDEX('Sales Insights'!$J$1:$Q$130,MATCH(phocas!$A105,'Sales Insights'!$J$1:$J$130,0),MATCH("amount",'Sales Insights'!$J$1:$Q$1,0))</f>
        <v>0</v>
      </c>
      <c r="C105" s="171"/>
      <c r="D105" s="171"/>
      <c r="E105" s="172" t="str">
        <f>INDEX('Sales Insights'!$J$1:$Q$130,MATCH(phocas!$A105,'Sales Insights'!$J$1:$J$130,0),MATCH("title",'Sales Insights'!$J$1:$Q$1,0))</f>
        <v>Hydraulic Hose &amp; Assemblies</v>
      </c>
    </row>
    <row r="106" spans="1:5" ht="15.75" x14ac:dyDescent="0.25">
      <c r="A106" s="173" t="s">
        <v>32</v>
      </c>
      <c r="B106" s="177">
        <f>INDEX('Sales Insights'!$J$1:$Q$130,MATCH(phocas!$A106,'Sales Insights'!$J$1:$J$130,0),MATCH("amount",'Sales Insights'!$J$1:$Q$1,0))</f>
        <v>0</v>
      </c>
      <c r="C106" s="171"/>
      <c r="D106" s="171"/>
      <c r="E106" s="172" t="str">
        <f>INDEX('Sales Insights'!$J$1:$Q$130,MATCH(phocas!$A106,'Sales Insights'!$J$1:$J$130,0),MATCH("title",'Sales Insights'!$J$1:$Q$1,0))</f>
        <v>Fluoropolymer Hose &amp; Assemblies</v>
      </c>
    </row>
    <row r="107" spans="1:5" ht="15.75" x14ac:dyDescent="0.25">
      <c r="A107" s="173" t="s">
        <v>33</v>
      </c>
      <c r="B107" s="177">
        <f>INDEX('Sales Insights'!$J$1:$Q$130,MATCH(phocas!$A107,'Sales Insights'!$J$1:$J$130,0),MATCH("amount",'Sales Insights'!$J$1:$Q$1,0))</f>
        <v>0</v>
      </c>
      <c r="C107" s="171"/>
      <c r="D107" s="171"/>
      <c r="E107" s="172" t="str">
        <f>INDEX('Sales Insights'!$J$1:$Q$130,MATCH(phocas!$A107,'Sales Insights'!$J$1:$J$130,0),MATCH("title",'Sales Insights'!$J$1:$Q$1,0))</f>
        <v>Corrugated Metal Hose &amp; Assemblies</v>
      </c>
    </row>
    <row r="108" spans="1:5" ht="15.75" x14ac:dyDescent="0.25">
      <c r="A108" s="173" t="s">
        <v>34</v>
      </c>
      <c r="B108" s="177">
        <f>INDEX('Sales Insights'!$J$1:$Q$130,MATCH(phocas!$A108,'Sales Insights'!$J$1:$J$130,0),MATCH("amount",'Sales Insights'!$J$1:$Q$1,0))</f>
        <v>0</v>
      </c>
      <c r="C108" s="171"/>
      <c r="D108" s="171"/>
      <c r="E108" s="172" t="str">
        <f>INDEX('Sales Insights'!$J$1:$Q$130,MATCH(phocas!$A108,'Sales Insights'!$J$1:$J$130,0),MATCH("title",'Sales Insights'!$J$1:$Q$1,0))</f>
        <v>Composite Hose &amp; Assemblies</v>
      </c>
    </row>
    <row r="109" spans="1:5" ht="15.75" x14ac:dyDescent="0.25">
      <c r="A109" s="173" t="s">
        <v>35</v>
      </c>
      <c r="B109" s="177">
        <f>INDEX('Sales Insights'!$J$1:$Q$130,MATCH(phocas!$A109,'Sales Insights'!$J$1:$J$130,0),MATCH("amount",'Sales Insights'!$J$1:$Q$1,0))</f>
        <v>0</v>
      </c>
      <c r="C109" s="171"/>
      <c r="D109" s="171"/>
      <c r="E109" s="172" t="str">
        <f>INDEX('Sales Insights'!$J$1:$Q$130,MATCH(phocas!$A109,'Sales Insights'!$J$1:$J$130,0),MATCH("title",'Sales Insights'!$J$1:$Q$1,0))</f>
        <v>Hose Couplings</v>
      </c>
    </row>
    <row r="110" spans="1:5" ht="15.75" x14ac:dyDescent="0.25">
      <c r="A110" s="173" t="s">
        <v>36</v>
      </c>
      <c r="B110" s="177">
        <f>INDEX('Sales Insights'!$J$1:$Q$130,MATCH(phocas!$A110,'Sales Insights'!$J$1:$J$130,0),MATCH("amount",'Sales Insights'!$J$1:$Q$1,0))</f>
        <v>0</v>
      </c>
      <c r="C110" s="171"/>
      <c r="D110" s="171"/>
      <c r="E110" s="172" t="str">
        <f>INDEX('Sales Insights'!$J$1:$Q$130,MATCH(phocas!$A110,'Sales Insights'!$J$1:$J$130,0),MATCH("title",'Sales Insights'!$J$1:$Q$1,0))</f>
        <v>Tubing</v>
      </c>
    </row>
    <row r="111" spans="1:5" ht="15.75" x14ac:dyDescent="0.25">
      <c r="A111" s="173" t="s">
        <v>37</v>
      </c>
      <c r="B111" s="177">
        <f>INDEX('Sales Insights'!$J$1:$Q$130,MATCH(phocas!$A111,'Sales Insights'!$J$1:$J$130,0),MATCH("amount",'Sales Insights'!$J$1:$Q$1,0))</f>
        <v>0</v>
      </c>
      <c r="C111" s="171"/>
      <c r="D111" s="171"/>
      <c r="E111" s="172" t="str">
        <f>INDEX('Sales Insights'!$J$1:$Q$130,MATCH(phocas!$A111,'Sales Insights'!$J$1:$J$130,0),MATCH("title",'Sales Insights'!$J$1:$Q$1,0))</f>
        <v>Sheet Rubber / Gasketing</v>
      </c>
    </row>
    <row r="112" spans="1:5" ht="15.75" x14ac:dyDescent="0.25">
      <c r="A112" s="173" t="s">
        <v>38</v>
      </c>
      <c r="B112" s="177">
        <f>INDEX('Sales Insights'!$J$1:$Q$130,MATCH(phocas!$A112,'Sales Insights'!$J$1:$J$130,0),MATCH("amount",'Sales Insights'!$J$1:$Q$1,0))</f>
        <v>0</v>
      </c>
      <c r="C112" s="171"/>
      <c r="D112" s="171"/>
      <c r="E112" s="172" t="str">
        <f>INDEX('Sales Insights'!$J$1:$Q$130,MATCH(phocas!$A112,'Sales Insights'!$J$1:$J$130,0),MATCH("title",'Sales Insights'!$J$1:$Q$1,0))</f>
        <v>Belting</v>
      </c>
    </row>
    <row r="113" spans="1:5" ht="15.75" x14ac:dyDescent="0.25">
      <c r="A113" s="173" t="s">
        <v>312</v>
      </c>
      <c r="B113" s="177">
        <f>INDEX('Sales Insights'!$J$1:$Q$130,MATCH(phocas!$A113,'Sales Insights'!$J$1:$J$130,0),MATCH("amount",'Sales Insights'!$J$1:$Q$1,0))</f>
        <v>0</v>
      </c>
      <c r="C113" s="171"/>
      <c r="D113" s="171"/>
      <c r="E113" s="172" t="str">
        <f>INDEX('Sales Insights'!$J$1:$Q$130,MATCH(phocas!$A113,'Sales Insights'!$J$1:$J$130,0),MATCH("title",'Sales Insights'!$J$1:$Q$1,0))</f>
        <v>Expansion Joints</v>
      </c>
    </row>
    <row r="114" spans="1:5" ht="15.75" x14ac:dyDescent="0.25">
      <c r="A114" s="173" t="s">
        <v>314</v>
      </c>
      <c r="B114" s="177">
        <f>INDEX('Sales Insights'!$J$1:$Q$130,MATCH(phocas!$A114,'Sales Insights'!$J$1:$J$130,0),MATCH("amount",'Sales Insights'!$J$1:$Q$1,0))</f>
        <v>0</v>
      </c>
      <c r="C114" s="171"/>
      <c r="D114" s="171"/>
      <c r="E114" s="172" t="str">
        <f>INDEX('Sales Insights'!$J$1:$Q$130,MATCH(phocas!$A114,'Sales Insights'!$J$1:$J$130,0),MATCH("title",'Sales Insights'!$J$1:$Q$1,0))</f>
        <v>Valves</v>
      </c>
    </row>
    <row r="115" spans="1:5" ht="15.75" x14ac:dyDescent="0.25">
      <c r="A115" s="173" t="s">
        <v>316</v>
      </c>
      <c r="B115" s="177">
        <f>INDEX('Sales Insights'!$J$1:$Q$130,MATCH(phocas!$A115,'Sales Insights'!$J$1:$J$130,0),MATCH("amount",'Sales Insights'!$J$1:$Q$1,0))</f>
        <v>0</v>
      </c>
      <c r="C115" s="171"/>
      <c r="D115" s="171"/>
      <c r="E115" s="172" t="str">
        <f>INDEX('Sales Insights'!$J$1:$Q$130,MATCH(phocas!$A115,'Sales Insights'!$J$1:$J$130,0),MATCH("title",'Sales Insights'!$J$1:$Q$1,0))</f>
        <v>Instrumentation</v>
      </c>
    </row>
    <row r="116" spans="1:5" ht="15.75" x14ac:dyDescent="0.25">
      <c r="A116" s="173" t="s">
        <v>318</v>
      </c>
      <c r="B116" s="177">
        <f>INDEX('Sales Insights'!$J$1:$Q$130,MATCH(phocas!$A116,'Sales Insights'!$J$1:$J$130,0),MATCH("amount",'Sales Insights'!$J$1:$Q$1,0))</f>
        <v>0</v>
      </c>
      <c r="C116" s="171"/>
      <c r="D116" s="171"/>
      <c r="E116" s="172" t="str">
        <f>INDEX('Sales Insights'!$J$1:$Q$130,MATCH(phocas!$A116,'Sales Insights'!$J$1:$J$130,0),MATCH("title",'Sales Insights'!$J$1:$Q$1,0))</f>
        <v>Other product types % of sales</v>
      </c>
    </row>
    <row r="117" spans="1:5" ht="15.75" x14ac:dyDescent="0.25">
      <c r="A117" s="173" t="s">
        <v>285</v>
      </c>
      <c r="B117" s="177">
        <f>INDEX('Sales Insights'!$J$1:$Q$130,MATCH(phocas!$A117,'Sales Insights'!$J$1:$J$130,0),MATCH("amount",'Sales Insights'!$J$1:$Q$1,0))</f>
        <v>0</v>
      </c>
      <c r="C117" s="171"/>
      <c r="D117" s="171"/>
      <c r="E117" s="172" t="str">
        <f>INDEX('Sales Insights'!$J$1:$Q$130,MATCH(phocas!$A117,'Sales Insights'!$J$1:$J$130,0),MATCH("title",'Sales Insights'!$J$1:$Q$1,0))</f>
        <v>United States %</v>
      </c>
    </row>
    <row r="118" spans="1:5" ht="15.75" x14ac:dyDescent="0.25">
      <c r="A118" s="173" t="s">
        <v>286</v>
      </c>
      <c r="B118" s="177">
        <f>INDEX('Sales Insights'!$J$1:$Q$130,MATCH(phocas!$A118,'Sales Insights'!$J$1:$J$130,0),MATCH("amount",'Sales Insights'!$J$1:$Q$1,0))</f>
        <v>0</v>
      </c>
      <c r="C118" s="171"/>
      <c r="D118" s="171"/>
      <c r="E118" s="172" t="str">
        <f>INDEX('Sales Insights'!$J$1:$Q$130,MATCH(phocas!$A118,'Sales Insights'!$J$1:$J$130,0),MATCH("title",'Sales Insights'!$J$1:$Q$1,0))</f>
        <v>Canada %</v>
      </c>
    </row>
    <row r="119" spans="1:5" ht="15.75" x14ac:dyDescent="0.25">
      <c r="A119" s="173" t="s">
        <v>287</v>
      </c>
      <c r="B119" s="177">
        <f>INDEX('Sales Insights'!$J$1:$Q$130,MATCH(phocas!$A119,'Sales Insights'!$J$1:$J$130,0),MATCH("amount",'Sales Insights'!$J$1:$Q$1,0))</f>
        <v>0</v>
      </c>
      <c r="C119" s="171"/>
      <c r="D119" s="171"/>
      <c r="E119" s="172" t="str">
        <f>INDEX('Sales Insights'!$J$1:$Q$130,MATCH(phocas!$A119,'Sales Insights'!$J$1:$J$130,0),MATCH("title",'Sales Insights'!$J$1:$Q$1,0))</f>
        <v>Mexico %</v>
      </c>
    </row>
    <row r="120" spans="1:5" ht="15.75" x14ac:dyDescent="0.25">
      <c r="A120" s="173" t="s">
        <v>288</v>
      </c>
      <c r="B120" s="177">
        <f>INDEX('Sales Insights'!$J$1:$Q$130,MATCH(phocas!$A120,'Sales Insights'!$J$1:$J$130,0),MATCH("amount",'Sales Insights'!$J$1:$Q$1,0))</f>
        <v>0</v>
      </c>
      <c r="C120" s="171"/>
      <c r="D120" s="171"/>
      <c r="E120" s="172" t="str">
        <f>INDEX('Sales Insights'!$J$1:$Q$130,MATCH(phocas!$A120,'Sales Insights'!$J$1:$J$130,0),MATCH("title",'Sales Insights'!$J$1:$Q$1,0))</f>
        <v>South America %</v>
      </c>
    </row>
    <row r="121" spans="1:5" ht="15.75" x14ac:dyDescent="0.25">
      <c r="A121" s="173" t="s">
        <v>289</v>
      </c>
      <c r="B121" s="177">
        <f>INDEX('Sales Insights'!$J$1:$Q$130,MATCH(phocas!$A121,'Sales Insights'!$J$1:$J$130,0),MATCH("amount",'Sales Insights'!$J$1:$Q$1,0))</f>
        <v>0</v>
      </c>
      <c r="C121" s="171"/>
      <c r="D121" s="171"/>
      <c r="E121" s="172" t="str">
        <f>INDEX('Sales Insights'!$J$1:$Q$130,MATCH(phocas!$A121,'Sales Insights'!$J$1:$J$130,0),MATCH("title",'Sales Insights'!$J$1:$Q$1,0))</f>
        <v>Australia  %</v>
      </c>
    </row>
    <row r="122" spans="1:5" ht="15.75" x14ac:dyDescent="0.25">
      <c r="A122" s="173" t="s">
        <v>290</v>
      </c>
      <c r="B122" s="177">
        <f>INDEX('Sales Insights'!$J$1:$Q$130,MATCH(phocas!$A122,'Sales Insights'!$J$1:$J$130,0),MATCH("amount",'Sales Insights'!$J$1:$Q$1,0))</f>
        <v>0</v>
      </c>
      <c r="C122" s="171"/>
      <c r="D122" s="171"/>
      <c r="E122" s="172" t="str">
        <f>INDEX('Sales Insights'!$J$1:$Q$130,MATCH(phocas!$A122,'Sales Insights'!$J$1:$J$130,0),MATCH("title",'Sales Insights'!$J$1:$Q$1,0))</f>
        <v>Africa  %</v>
      </c>
    </row>
    <row r="123" spans="1:5" ht="15.75" x14ac:dyDescent="0.25">
      <c r="A123" s="173" t="s">
        <v>291</v>
      </c>
      <c r="B123" s="177">
        <f>INDEX('Sales Insights'!$J$1:$Q$130,MATCH(phocas!$A123,'Sales Insights'!$J$1:$J$130,0),MATCH("amount",'Sales Insights'!$J$1:$Q$1,0))</f>
        <v>0</v>
      </c>
      <c r="C123" s="171"/>
      <c r="D123" s="171"/>
      <c r="E123" s="172" t="str">
        <f>INDEX('Sales Insights'!$J$1:$Q$130,MATCH(phocas!$A123,'Sales Insights'!$J$1:$J$130,0),MATCH("title",'Sales Insights'!$J$1:$Q$1,0))</f>
        <v>Asia  %</v>
      </c>
    </row>
    <row r="124" spans="1:5" ht="15.75" x14ac:dyDescent="0.25">
      <c r="A124" s="173" t="s">
        <v>292</v>
      </c>
      <c r="B124" s="177">
        <f>INDEX('Sales Insights'!$J$1:$Q$130,MATCH(phocas!$A124,'Sales Insights'!$J$1:$J$130,0),MATCH("amount",'Sales Insights'!$J$1:$Q$1,0))</f>
        <v>0</v>
      </c>
      <c r="C124" s="171"/>
      <c r="D124" s="171"/>
      <c r="E124" s="172" t="str">
        <f>INDEX('Sales Insights'!$J$1:$Q$130,MATCH(phocas!$A124,'Sales Insights'!$J$1:$J$130,0),MATCH("title",'Sales Insights'!$J$1:$Q$1,0))</f>
        <v>Middle East  %</v>
      </c>
    </row>
    <row r="125" spans="1:5" ht="15.75" x14ac:dyDescent="0.25">
      <c r="A125" s="173" t="s">
        <v>293</v>
      </c>
      <c r="B125" s="177">
        <f>INDEX('Sales Insights'!$J$1:$Q$130,MATCH(phocas!$A125,'Sales Insights'!$J$1:$J$130,0),MATCH("amount",'Sales Insights'!$J$1:$Q$1,0))</f>
        <v>0</v>
      </c>
      <c r="C125" s="171"/>
      <c r="D125" s="171"/>
      <c r="E125" s="172" t="str">
        <f>INDEX('Sales Insights'!$J$1:$Q$130,MATCH(phocas!$A125,'Sales Insights'!$J$1:$J$130,0),MATCH("title",'Sales Insights'!$J$1:$Q$1,0))</f>
        <v>Total Other International  %</v>
      </c>
    </row>
    <row r="126" spans="1:5" ht="15.75" x14ac:dyDescent="0.25">
      <c r="A126" s="173" t="s">
        <v>320</v>
      </c>
      <c r="B126" s="177">
        <f>INDEX('Sales Insights'!$J$1:$Q$130,MATCH(phocas!$A126,'Sales Insights'!$J$1:$J$130,0),MATCH("amount",'Sales Insights'!$J$1:$Q$1,0))</f>
        <v>0</v>
      </c>
      <c r="C126" s="171"/>
      <c r="D126" s="171"/>
      <c r="E126" s="172" t="str">
        <f>INDEX('Sales Insights'!$J$1:$Q$130,MATCH(phocas!$A126,'Sales Insights'!$J$1:$J$130,0),MATCH("title",'Sales Insights'!$J$1:$Q$1,0))</f>
        <v xml:space="preserve">Automotive </v>
      </c>
    </row>
    <row r="127" spans="1:5" ht="15.75" x14ac:dyDescent="0.25">
      <c r="A127" s="173" t="s">
        <v>322</v>
      </c>
      <c r="B127" s="177">
        <f>INDEX('Sales Insights'!$J$1:$Q$130,MATCH(phocas!$A127,'Sales Insights'!$J$1:$J$130,0),MATCH("amount",'Sales Insights'!$J$1:$Q$1,0))</f>
        <v>0</v>
      </c>
      <c r="C127" s="171"/>
      <c r="D127" s="171"/>
      <c r="E127" s="172" t="str">
        <f>INDEX('Sales Insights'!$J$1:$Q$130,MATCH(phocas!$A127,'Sales Insights'!$J$1:$J$130,0),MATCH("title",'Sales Insights'!$J$1:$Q$1,0))</f>
        <v xml:space="preserve">Construction Machinery </v>
      </c>
    </row>
    <row r="128" spans="1:5" ht="15.75" x14ac:dyDescent="0.25">
      <c r="A128" s="173" t="s">
        <v>324</v>
      </c>
      <c r="B128" s="177">
        <f>INDEX('Sales Insights'!$J$1:$Q$130,MATCH(phocas!$A128,'Sales Insights'!$J$1:$J$130,0),MATCH("amount",'Sales Insights'!$J$1:$Q$1,0))</f>
        <v>0</v>
      </c>
      <c r="C128" s="171"/>
      <c r="D128" s="171"/>
      <c r="E128" s="172" t="str">
        <f>INDEX('Sales Insights'!$J$1:$Q$130,MATCH(phocas!$A128,'Sales Insights'!$J$1:$J$130,0),MATCH("title",'Sales Insights'!$J$1:$Q$1,0))</f>
        <v xml:space="preserve">Heavy-Duty Truck </v>
      </c>
    </row>
    <row r="129" spans="1:5" ht="15.75" x14ac:dyDescent="0.25">
      <c r="A129" s="173" t="s">
        <v>326</v>
      </c>
      <c r="B129" s="177">
        <f>INDEX('Sales Insights'!$J$1:$Q$130,MATCH(phocas!$A129,'Sales Insights'!$J$1:$J$130,0),MATCH("amount",'Sales Insights'!$J$1:$Q$1,0))</f>
        <v>0</v>
      </c>
      <c r="C129" s="171"/>
      <c r="D129" s="171"/>
      <c r="E129" s="172" t="str">
        <f>INDEX('Sales Insights'!$J$1:$Q$130,MATCH(phocas!$A129,'Sales Insights'!$J$1:$J$130,0),MATCH("title",'Sales Insights'!$J$1:$Q$1,0))</f>
        <v xml:space="preserve">Rail Transport </v>
      </c>
    </row>
    <row r="130" spans="1:5" ht="15.75" x14ac:dyDescent="0.25">
      <c r="A130" s="173" t="s">
        <v>328</v>
      </c>
      <c r="B130" s="177">
        <f>INDEX('Sales Insights'!$J$1:$Q$130,MATCH(phocas!$A130,'Sales Insights'!$J$1:$J$130,0),MATCH("amount",'Sales Insights'!$J$1:$Q$1,0))</f>
        <v>0</v>
      </c>
      <c r="C130" s="171"/>
      <c r="D130" s="171"/>
      <c r="E130" s="172" t="str">
        <f>INDEX('Sales Insights'!$J$1:$Q$130,MATCH(phocas!$A130,'Sales Insights'!$J$1:$J$130,0),MATCH("title",'Sales Insights'!$J$1:$Q$1,0))</f>
        <v xml:space="preserve">Agricultural Machinery </v>
      </c>
    </row>
    <row r="131" spans="1:5" ht="15.75" x14ac:dyDescent="0.25">
      <c r="A131" s="173" t="s">
        <v>330</v>
      </c>
      <c r="B131" s="177">
        <f>INDEX('Sales Insights'!$J$1:$Q$130,MATCH(phocas!$A131,'Sales Insights'!$J$1:$J$130,0),MATCH("amount",'Sales Insights'!$J$1:$Q$1,0))</f>
        <v>0</v>
      </c>
      <c r="C131" s="171"/>
      <c r="D131" s="171"/>
      <c r="E131" s="172" t="str">
        <f>INDEX('Sales Insights'!$J$1:$Q$130,MATCH(phocas!$A131,'Sales Insights'!$J$1:$J$130,0),MATCH("title",'Sales Insights'!$J$1:$Q$1,0))</f>
        <v>Coal Mining</v>
      </c>
    </row>
    <row r="132" spans="1:5" ht="15.75" x14ac:dyDescent="0.25">
      <c r="A132" s="173" t="s">
        <v>332</v>
      </c>
      <c r="B132" s="177">
        <f>INDEX('Sales Insights'!$J$1:$Q$130,MATCH(phocas!$A132,'Sales Insights'!$J$1:$J$130,0),MATCH("amount",'Sales Insights'!$J$1:$Q$1,0))</f>
        <v>0</v>
      </c>
      <c r="C132" s="171"/>
      <c r="D132" s="171"/>
      <c r="E132" s="172" t="str">
        <f>INDEX('Sales Insights'!$J$1:$Q$130,MATCH(phocas!$A132,'Sales Insights'!$J$1:$J$130,0),MATCH("title",'Sales Insights'!$J$1:$Q$1,0))</f>
        <v>Other Mining</v>
      </c>
    </row>
    <row r="133" spans="1:5" ht="15.75" x14ac:dyDescent="0.25">
      <c r="A133" s="173" t="s">
        <v>334</v>
      </c>
      <c r="B133" s="177">
        <f>INDEX('Sales Insights'!$J$1:$Q$130,MATCH(phocas!$A133,'Sales Insights'!$J$1:$J$130,0),MATCH("amount",'Sales Insights'!$J$1:$Q$1,0))</f>
        <v>0</v>
      </c>
      <c r="C133" s="171"/>
      <c r="D133" s="171"/>
      <c r="E133" s="172" t="str">
        <f>INDEX('Sales Insights'!$J$1:$Q$130,MATCH(phocas!$A133,'Sales Insights'!$J$1:$J$130,0),MATCH("title",'Sales Insights'!$J$1:$Q$1,0))</f>
        <v xml:space="preserve">Industrial Machinery </v>
      </c>
    </row>
    <row r="134" spans="1:5" ht="15.75" x14ac:dyDescent="0.25">
      <c r="A134" s="173" t="s">
        <v>336</v>
      </c>
      <c r="B134" s="177">
        <f>INDEX('Sales Insights'!$J$1:$Q$130,MATCH(phocas!$A134,'Sales Insights'!$J$1:$J$130,0),MATCH("amount",'Sales Insights'!$J$1:$Q$1,0))</f>
        <v>0</v>
      </c>
      <c r="C134" s="171"/>
      <c r="D134" s="171"/>
      <c r="E134" s="172" t="str">
        <f>INDEX('Sales Insights'!$J$1:$Q$130,MATCH(phocas!$A134,'Sales Insights'!$J$1:$J$130,0),MATCH("title",'Sales Insights'!$J$1:$Q$1,0))</f>
        <v>Offshore Drilling/Production</v>
      </c>
    </row>
    <row r="135" spans="1:5" ht="15.75" x14ac:dyDescent="0.25">
      <c r="A135" s="173" t="s">
        <v>338</v>
      </c>
      <c r="B135" s="177">
        <f>INDEX('Sales Insights'!$J$1:$Q$130,MATCH(phocas!$A135,'Sales Insights'!$J$1:$J$130,0),MATCH("amount",'Sales Insights'!$J$1:$Q$1,0))</f>
        <v>0</v>
      </c>
      <c r="C135" s="171"/>
      <c r="D135" s="171"/>
      <c r="E135" s="172" t="str">
        <f>INDEX('Sales Insights'!$J$1:$Q$130,MATCH(phocas!$A135,'Sales Insights'!$J$1:$J$130,0),MATCH("title",'Sales Insights'!$J$1:$Q$1,0))</f>
        <v>Onshore Drilling/Production</v>
      </c>
    </row>
    <row r="136" spans="1:5" ht="15.75" x14ac:dyDescent="0.25">
      <c r="A136" s="173" t="s">
        <v>340</v>
      </c>
      <c r="B136" s="177">
        <f>INDEX('Sales Insights'!$J$1:$Q$130,MATCH(phocas!$A136,'Sales Insights'!$J$1:$J$130,0),MATCH("amount",'Sales Insights'!$J$1:$Q$1,0))</f>
        <v>0</v>
      </c>
      <c r="C136" s="171"/>
      <c r="D136" s="171"/>
      <c r="E136" s="172" t="str">
        <f>INDEX('Sales Insights'!$J$1:$Q$130,MATCH(phocas!$A136,'Sales Insights'!$J$1:$J$130,0),MATCH("title",'Sales Insights'!$J$1:$Q$1,0))</f>
        <v>Hydro fracturing</v>
      </c>
    </row>
    <row r="137" spans="1:5" ht="15.75" x14ac:dyDescent="0.25">
      <c r="A137" s="173" t="s">
        <v>342</v>
      </c>
      <c r="B137" s="177">
        <f>INDEX('Sales Insights'!$J$1:$Q$130,MATCH(phocas!$A137,'Sales Insights'!$J$1:$J$130,0),MATCH("amount",'Sales Insights'!$J$1:$Q$1,0))</f>
        <v>0</v>
      </c>
      <c r="C137" s="171"/>
      <c r="D137" s="171"/>
      <c r="E137" s="172" t="str">
        <f>INDEX('Sales Insights'!$J$1:$Q$130,MATCH(phocas!$A137,'Sales Insights'!$J$1:$J$130,0),MATCH("title",'Sales Insights'!$J$1:$Q$1,0))</f>
        <v>Petroleum/Gas Refining</v>
      </c>
    </row>
    <row r="138" spans="1:5" ht="15.75" x14ac:dyDescent="0.25">
      <c r="A138" s="173" t="s">
        <v>344</v>
      </c>
      <c r="B138" s="177">
        <f>INDEX('Sales Insights'!$J$1:$Q$130,MATCH(phocas!$A138,'Sales Insights'!$J$1:$J$130,0),MATCH("amount",'Sales Insights'!$J$1:$Q$1,0))</f>
        <v>0</v>
      </c>
      <c r="C138" s="171"/>
      <c r="D138" s="171"/>
      <c r="E138" s="172" t="str">
        <f>INDEX('Sales Insights'!$J$1:$Q$130,MATCH(phocas!$A138,'Sales Insights'!$J$1:$J$130,0),MATCH("title",'Sales Insights'!$J$1:$Q$1,0))</f>
        <v>Food and Beverage Production/Packaging</v>
      </c>
    </row>
    <row r="139" spans="1:5" ht="15.75" x14ac:dyDescent="0.25">
      <c r="A139" s="173" t="s">
        <v>346</v>
      </c>
      <c r="B139" s="177">
        <f>INDEX('Sales Insights'!$J$1:$Q$130,MATCH(phocas!$A139,'Sales Insights'!$J$1:$J$130,0),MATCH("amount",'Sales Insights'!$J$1:$Q$1,0))</f>
        <v>0</v>
      </c>
      <c r="C139" s="171"/>
      <c r="D139" s="171"/>
      <c r="E139" s="172" t="str">
        <f>INDEX('Sales Insights'!$J$1:$Q$130,MATCH(phocas!$A139,'Sales Insights'!$J$1:$J$130,0),MATCH("title",'Sales Insights'!$J$1:$Q$1,0))</f>
        <v>Life Sciences</v>
      </c>
    </row>
    <row r="140" spans="1:5" ht="15.75" x14ac:dyDescent="0.25">
      <c r="A140" s="173" t="s">
        <v>348</v>
      </c>
      <c r="B140" s="177">
        <f>INDEX('Sales Insights'!$J$1:$Q$130,MATCH(phocas!$A140,'Sales Insights'!$J$1:$J$130,0),MATCH("amount",'Sales Insights'!$J$1:$Q$1,0))</f>
        <v>0</v>
      </c>
      <c r="C140" s="171"/>
      <c r="D140" s="171"/>
      <c r="E140" s="172" t="str">
        <f>INDEX('Sales Insights'!$J$1:$Q$130,MATCH(phocas!$A140,'Sales Insights'!$J$1:$J$130,0),MATCH("title",'Sales Insights'!$J$1:$Q$1,0))</f>
        <v>Marine</v>
      </c>
    </row>
    <row r="141" spans="1:5" ht="15.75" x14ac:dyDescent="0.25">
      <c r="A141" s="173" t="s">
        <v>350</v>
      </c>
      <c r="B141" s="177">
        <f>INDEX('Sales Insights'!$J$1:$Q$130,MATCH(phocas!$A141,'Sales Insights'!$J$1:$J$130,0),MATCH("amount",'Sales Insights'!$J$1:$Q$1,0))</f>
        <v>0</v>
      </c>
      <c r="C141" s="171"/>
      <c r="D141" s="171"/>
      <c r="E141" s="172" t="str">
        <f>INDEX('Sales Insights'!$J$1:$Q$130,MATCH(phocas!$A141,'Sales Insights'!$J$1:$J$130,0),MATCH("title",'Sales Insights'!$J$1:$Q$1,0))</f>
        <v>Coal Power Generation</v>
      </c>
    </row>
    <row r="142" spans="1:5" ht="15.75" x14ac:dyDescent="0.25">
      <c r="A142" s="173" t="s">
        <v>352</v>
      </c>
      <c r="B142" s="177">
        <f>INDEX('Sales Insights'!$J$1:$Q$130,MATCH(phocas!$A142,'Sales Insights'!$J$1:$J$130,0),MATCH("amount",'Sales Insights'!$J$1:$Q$1,0))</f>
        <v>0</v>
      </c>
      <c r="C142" s="171"/>
      <c r="D142" s="171"/>
      <c r="E142" s="172" t="str">
        <f>INDEX('Sales Insights'!$J$1:$Q$130,MATCH(phocas!$A142,'Sales Insights'!$J$1:$J$130,0),MATCH("title",'Sales Insights'!$J$1:$Q$1,0))</f>
        <v>Gas Power Generation</v>
      </c>
    </row>
    <row r="143" spans="1:5" ht="15.75" x14ac:dyDescent="0.25">
      <c r="A143" s="173" t="s">
        <v>354</v>
      </c>
      <c r="B143" s="177">
        <f>INDEX('Sales Insights'!$J$1:$Q$130,MATCH(phocas!$A143,'Sales Insights'!$J$1:$J$130,0),MATCH("amount",'Sales Insights'!$J$1:$Q$1,0))</f>
        <v>0</v>
      </c>
      <c r="C143" s="171"/>
      <c r="D143" s="171"/>
      <c r="E143" s="172" t="str">
        <f>INDEX('Sales Insights'!$J$1:$Q$130,MATCH(phocas!$A143,'Sales Insights'!$J$1:$J$130,0),MATCH("title",'Sales Insights'!$J$1:$Q$1,0))</f>
        <v>Nuclear Power Generation</v>
      </c>
    </row>
    <row r="144" spans="1:5" ht="15.75" x14ac:dyDescent="0.25">
      <c r="A144" s="173" t="s">
        <v>356</v>
      </c>
      <c r="B144" s="177">
        <f>INDEX('Sales Insights'!$J$1:$Q$130,MATCH(phocas!$A144,'Sales Insights'!$J$1:$J$130,0),MATCH("amount",'Sales Insights'!$J$1:$Q$1,0))</f>
        <v>0</v>
      </c>
      <c r="C144" s="171"/>
      <c r="D144" s="171"/>
      <c r="E144" s="172" t="str">
        <f>INDEX('Sales Insights'!$J$1:$Q$130,MATCH(phocas!$A144,'Sales Insights'!$J$1:$J$130,0),MATCH("title",'Sales Insights'!$J$1:$Q$1,0))</f>
        <v>Chemicals</v>
      </c>
    </row>
    <row r="145" spans="1:5" ht="15.75" x14ac:dyDescent="0.25">
      <c r="A145" s="173" t="s">
        <v>358</v>
      </c>
      <c r="B145" s="177">
        <f>INDEX('Sales Insights'!$J$1:$Q$130,MATCH(phocas!$A145,'Sales Insights'!$J$1:$J$130,0),MATCH("amount",'Sales Insights'!$J$1:$Q$1,0))</f>
        <v>0</v>
      </c>
      <c r="C145" s="171"/>
      <c r="D145" s="171"/>
      <c r="E145" s="172" t="str">
        <f>INDEX('Sales Insights'!$J$1:$Q$130,MATCH(phocas!$A145,'Sales Insights'!$J$1:$J$130,0),MATCH("title",'Sales Insights'!$J$1:$Q$1,0))</f>
        <v>Process</v>
      </c>
    </row>
    <row r="146" spans="1:5" ht="15.75" x14ac:dyDescent="0.25">
      <c r="A146" s="173" t="s">
        <v>360</v>
      </c>
      <c r="B146" s="177">
        <f>INDEX('Sales Insights'!$J$1:$Q$130,MATCH(phocas!$A146,'Sales Insights'!$J$1:$J$130,0),MATCH("amount",'Sales Insights'!$J$1:$Q$1,0))</f>
        <v>0</v>
      </c>
      <c r="C146" s="171"/>
      <c r="D146" s="171"/>
      <c r="E146" s="172" t="str">
        <f>INDEX('Sales Insights'!$J$1:$Q$130,MATCH(phocas!$A146,'Sales Insights'!$J$1:$J$130,0),MATCH("title",'Sales Insights'!$J$1:$Q$1,0))</f>
        <v>Forestry</v>
      </c>
    </row>
    <row r="147" spans="1:5" ht="15.75" x14ac:dyDescent="0.25">
      <c r="A147" s="173" t="s">
        <v>362</v>
      </c>
      <c r="B147" s="177">
        <f>INDEX('Sales Insights'!$J$1:$Q$130,MATCH(phocas!$A147,'Sales Insights'!$J$1:$J$130,0),MATCH("amount",'Sales Insights'!$J$1:$Q$1,0))</f>
        <v>0</v>
      </c>
      <c r="C147" s="171"/>
      <c r="D147" s="171"/>
      <c r="E147" s="172" t="str">
        <f>INDEX('Sales Insights'!$J$1:$Q$130,MATCH(phocas!$A147,'Sales Insights'!$J$1:$J$130,0),MATCH("title",'Sales Insights'!$J$1:$Q$1,0))</f>
        <v>Government</v>
      </c>
    </row>
    <row r="148" spans="1:5" ht="15.75" x14ac:dyDescent="0.25">
      <c r="A148" s="173" t="s">
        <v>363</v>
      </c>
      <c r="B148" s="177">
        <f>INDEX('Sales Insights'!$J$1:$Q$130,MATCH(phocas!$A148,'Sales Insights'!$J$1:$J$130,0),MATCH("amount",'Sales Insights'!$J$1:$Q$1,0))</f>
        <v>0</v>
      </c>
      <c r="C148" s="171"/>
      <c r="D148" s="171"/>
      <c r="E148" s="172" t="str">
        <f>INDEX('Sales Insights'!$J$1:$Q$130,MATCH(phocas!$A148,'Sales Insights'!$J$1:$J$130,0),MATCH("title",'Sales Insights'!$J$1:$Q$1,0))</f>
        <v>Military</v>
      </c>
    </row>
    <row r="149" spans="1:5" ht="15.75" x14ac:dyDescent="0.25">
      <c r="A149" s="173" t="s">
        <v>365</v>
      </c>
      <c r="B149" s="177">
        <f>INDEX('Sales Insights'!$J$1:$Q$130,MATCH(phocas!$A149,'Sales Insights'!$J$1:$J$130,0),MATCH("amount",'Sales Insights'!$J$1:$Q$1,0))</f>
        <v>0</v>
      </c>
      <c r="C149" s="171"/>
      <c r="D149" s="171"/>
      <c r="E149" s="172" t="str">
        <f>INDEX('Sales Insights'!$J$1:$Q$130,MATCH(phocas!$A149,'Sales Insights'!$J$1:$J$130,0),MATCH("title",'Sales Insights'!$J$1:$Q$1,0))</f>
        <v>Semicon</v>
      </c>
    </row>
    <row r="150" spans="1:5" ht="15.75" x14ac:dyDescent="0.25">
      <c r="A150" s="173" t="s">
        <v>367</v>
      </c>
      <c r="B150" s="177">
        <f>INDEX('Sales Insights'!$J$1:$Q$130,MATCH(phocas!$A150,'Sales Insights'!$J$1:$J$130,0),MATCH("amount",'Sales Insights'!$J$1:$Q$1,0))</f>
        <v>0</v>
      </c>
      <c r="C150" s="171"/>
      <c r="D150" s="171"/>
      <c r="E150" s="172" t="str">
        <f>INDEX('Sales Insights'!$J$1:$Q$130,MATCH(phocas!$A150,'Sales Insights'!$J$1:$J$130,0),MATCH("title",'Sales Insights'!$J$1:$Q$1,0))</f>
        <v>All other products</v>
      </c>
    </row>
    <row r="151" spans="1:5" ht="15.75" x14ac:dyDescent="0.25">
      <c r="A151" s="173" t="s">
        <v>294</v>
      </c>
      <c r="B151" s="177">
        <f>INDEX('Sales Insights'!$J$1:$Q$130,MATCH(phocas!$A151,'Sales Insights'!$J$1:$J$130,0),MATCH("amount",'Sales Insights'!$J$1:$Q$1,0))</f>
        <v>0</v>
      </c>
      <c r="C151" s="171"/>
      <c r="D151" s="171"/>
      <c r="E151" s="172" t="str">
        <f>INDEX('Sales Insights'!$J$1:$Q$130,MATCH(phocas!$A151,'Sales Insights'!$J$1:$J$130,0),MATCH("title",'Sales Insights'!$J$1:$Q$1,0))</f>
        <v>Percent of total sales derived from E-commerce</v>
      </c>
    </row>
    <row r="152" spans="1:5" ht="15.75" x14ac:dyDescent="0.25">
      <c r="A152" s="173" t="s">
        <v>296</v>
      </c>
      <c r="B152" s="177">
        <f>INDEX('Sales Insights'!$J$1:$Q$130,MATCH(phocas!$A152,'Sales Insights'!$J$1:$J$130,0),MATCH("amount",'Sales Insights'!$J$1:$Q$1,0))</f>
        <v>0</v>
      </c>
      <c r="C152" s="171"/>
      <c r="D152" s="171"/>
      <c r="E152" s="172" t="str">
        <f>INDEX('Sales Insights'!$J$1:$Q$130,MATCH(phocas!$A152,'Sales Insights'!$J$1:$J$130,0),MATCH("title",'Sales Insights'!$J$1:$Q$1,0))</f>
        <v>Percent of salesfrom Integrated Supply Agreements</v>
      </c>
    </row>
    <row r="153" spans="1:5" ht="15.75" x14ac:dyDescent="0.25">
      <c r="A153" s="173" t="s">
        <v>297</v>
      </c>
      <c r="B153" s="177">
        <f>INDEX('Sales Insights'!$J$1:$Q$130,MATCH(phocas!$A153,'Sales Insights'!$J$1:$J$130,0),MATCH("amount",'Sales Insights'!$J$1:$Q$1,0))</f>
        <v>0</v>
      </c>
      <c r="C153" s="171"/>
      <c r="D153" s="171"/>
      <c r="E153" s="172" t="str">
        <f>INDEX('Sales Insights'!$J$1:$Q$130,MATCH(phocas!$A153,'Sales Insights'!$J$1:$J$130,0),MATCH("title",'Sales Insights'!$J$1:$Q$1,0))</f>
        <v>Percent of total sales derived from EDI</v>
      </c>
    </row>
    <row r="154" spans="1:5" ht="15.75" x14ac:dyDescent="0.25">
      <c r="A154" s="173" t="s">
        <v>299</v>
      </c>
      <c r="B154" s="177">
        <f>INDEX('Sales Insights'!$J$1:$Q$130,MATCH(phocas!$A154,'Sales Insights'!$J$1:$J$130,0),MATCH("amount",'Sales Insights'!$J$1:$Q$1,0))</f>
        <v>0</v>
      </c>
      <c r="C154" s="171"/>
      <c r="D154" s="171"/>
      <c r="E154" s="172" t="str">
        <f>INDEX('Sales Insights'!$J$1:$Q$130,MATCH(phocas!$A154,'Sales Insights'!$J$1:$J$130,0),MATCH("title",'Sales Insights'!$J$1:$Q$1,0))</f>
        <v>B2B</v>
      </c>
    </row>
    <row r="155" spans="1:5" ht="15.75" x14ac:dyDescent="0.25">
      <c r="A155" s="173" t="s">
        <v>301</v>
      </c>
      <c r="B155" s="177">
        <f>INDEX('Sales Insights'!$J$1:$Q$130,MATCH(phocas!$A155,'Sales Insights'!$J$1:$J$130,0),MATCH("amount",'Sales Insights'!$J$1:$Q$1,0))</f>
        <v>0</v>
      </c>
      <c r="C155" s="171"/>
      <c r="D155" s="171"/>
      <c r="E155" s="172" t="str">
        <f>INDEX('Sales Insights'!$J$1:$Q$130,MATCH(phocas!$A155,'Sales Insights'!$J$1:$J$130,0),MATCH("title",'Sales Insights'!$J$1:$Q$1,0))</f>
        <v>B2C</v>
      </c>
    </row>
  </sheetData>
  <sheetProtection password="D59A"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Balance Sheet</vt:lpstr>
      <vt:lpstr>Income Statement</vt:lpstr>
      <vt:lpstr>Operations</vt:lpstr>
      <vt:lpstr>Sales Insights</vt:lpstr>
      <vt:lpstr>Data Check and Upload</vt:lpstr>
      <vt:lpstr>access last year's input</vt:lpstr>
      <vt:lpstr>phocas</vt:lpstr>
      <vt:lpstr>'Balance Sheet'!Print_Area</vt:lpstr>
      <vt:lpstr>'Income Statement'!Print_Area</vt:lpstr>
      <vt:lpstr>Instructions!Print_Area</vt:lpstr>
      <vt:lpstr>Operations!Print_Area</vt:lpstr>
      <vt:lpstr>'Sales Insights'!Print_Area</vt:lpstr>
      <vt:lpstr>'Balance Sheet'!Print_Titles</vt:lpstr>
      <vt:lpstr>'Income Statement'!Print_Titles</vt:lpstr>
      <vt:lpstr>Operations!Print_Titles</vt:lpstr>
      <vt:lpstr>'Sales Insights'!Print_Titles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Molly Mullins</cp:lastModifiedBy>
  <cp:lastPrinted>2016-04-05T16:43:23Z</cp:lastPrinted>
  <dcterms:created xsi:type="dcterms:W3CDTF">2016-02-09T15:49:52Z</dcterms:created>
  <dcterms:modified xsi:type="dcterms:W3CDTF">2016-04-20T18:47:07Z</dcterms:modified>
</cp:coreProperties>
</file>