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7" rupBuild="28705"/>
  <workbookPr autoCompressPictures="0"/>
  <workbookProtection workbookAlgorithmName="SHA-512" workbookHashValue="QO2VMiFt9bG1zr9u4zlr+Q+eS1x1/JIs2IQWWfbtgc+K6TqQn3l+cBOhDM0df7AGzGXJ1d7o8eHVTKA6DSeDMw==" workbookSaltValue="chbFQ/DJ+mpiwhTW/Xr+7Q==" workbookSpinCount="100000" lockStructure="1"/>
  <bookViews>
    <workbookView xWindow="240" yWindow="-700" windowWidth="24500" windowHeight="15360" activeTab="2"/>
  </bookViews>
  <sheets>
    <sheet name="AGP Instructions" sheetId="6" r:id="rId1"/>
    <sheet name="General" sheetId="4" r:id="rId2"/>
    <sheet name="Seasonal Employer" sheetId="5" r:id="rId3"/>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7" i="4" l="1"/>
  <c r="O16" i="4"/>
  <c r="F24" i="5"/>
  <c r="F23" i="5"/>
  <c r="F18" i="5"/>
  <c r="E25" i="5"/>
  <c r="D25" i="5"/>
  <c r="C25" i="5"/>
  <c r="K24" i="4"/>
  <c r="J24" i="4"/>
  <c r="H24" i="4"/>
  <c r="L24" i="4"/>
  <c r="D24" i="4"/>
  <c r="I24" i="4"/>
  <c r="G24" i="4"/>
  <c r="E24" i="4"/>
  <c r="N24" i="4"/>
  <c r="M24" i="4"/>
  <c r="F24" i="4"/>
  <c r="C24" i="4"/>
  <c r="F22" i="5"/>
  <c r="F21" i="5"/>
  <c r="F20" i="5"/>
  <c r="F17" i="5"/>
  <c r="F16" i="5"/>
  <c r="F15" i="5"/>
  <c r="F14" i="5"/>
  <c r="F13" i="5"/>
  <c r="F12" i="5"/>
  <c r="F11" i="5"/>
  <c r="N8" i="4"/>
  <c r="M8" i="4"/>
  <c r="L8" i="4"/>
  <c r="K8" i="4"/>
  <c r="J8" i="4"/>
  <c r="I8" i="4"/>
  <c r="H8" i="4"/>
  <c r="G8" i="4"/>
  <c r="F8" i="4"/>
  <c r="E8" i="4"/>
  <c r="D8" i="4"/>
  <c r="C8" i="4"/>
  <c r="F25" i="5"/>
  <c r="F29" i="5"/>
  <c r="O21" i="4"/>
  <c r="O22" i="4"/>
  <c r="O23" i="4"/>
  <c r="O11" i="4"/>
  <c r="O19" i="4"/>
  <c r="O20" i="4"/>
  <c r="O12" i="4"/>
  <c r="O14" i="4"/>
  <c r="O15" i="4"/>
  <c r="O13" i="4"/>
  <c r="O10" i="4"/>
  <c r="O24" i="4"/>
  <c r="O28" i="4"/>
</calcChain>
</file>

<file path=xl/sharedStrings.xml><?xml version="1.0" encoding="utf-8"?>
<sst xmlns="http://schemas.openxmlformats.org/spreadsheetml/2006/main" count="110" uniqueCount="69">
  <si>
    <t>Section 1102(a)(2)(A)(viii)</t>
  </si>
  <si>
    <t>II - shall not include -</t>
  </si>
  <si>
    <t>Average Total Monthly Payments for Payroll Costs</t>
  </si>
  <si>
    <t>Multiple Factor =</t>
  </si>
  <si>
    <t>DD - Allowance for dismissal or separation</t>
  </si>
  <si>
    <t>CC - Vacation, parental, family, medical or sick leave</t>
  </si>
  <si>
    <t>(aa) - Compensation of an employee in excess of an annual salary of $100,000, prorated for the covered period</t>
  </si>
  <si>
    <t>(cc) - Compensation of an employee whose principal place of residence is outside of the U.S.</t>
  </si>
  <si>
    <t>Average</t>
  </si>
  <si>
    <t>Maximum Loan Amount =</t>
  </si>
  <si>
    <t>LOAN DATE</t>
  </si>
  <si>
    <t>(dd) - Qualified sick leave wages allowed under Section 7001 of the Families First Coronavirus Response Act (not including any amounts in CC or DD)</t>
  </si>
  <si>
    <t>(ee) - Qualified family leave wages allowed under Section 7003 of the Families First Coronavirus Response Act (not including any amounts in CC or DD)</t>
  </si>
  <si>
    <t>(bb) - Taxes imposed or withheld under chapters Chapter 21 =FICA; Chapter 22 =Railroad Retirement Tax; Chapter 24 =Income tax collected at source (ie withholding)</t>
  </si>
  <si>
    <t>FF - Retirement plan contributions paid by the employer (do NOT include employee deferrals)</t>
  </si>
  <si>
    <t>EE - Group health care benefits, including insurance premiums paid by the employer (the employee's portion is already included in AA)</t>
  </si>
  <si>
    <t>GG - Payment of State or local tax assessed to Employer on the compensation of employees</t>
  </si>
  <si>
    <t>AA - Gross salary, wage, commission, bonus or similar (not including any amounts in CC or DD)</t>
  </si>
  <si>
    <t>BB - Payment of cash tip or equivalent</t>
  </si>
  <si>
    <t>(bb- Part I) -The sum of payments to a independent contractors reported on Form 1099 MISC that is not more than $100,000 in one year, as prorated for the covered period; and</t>
  </si>
  <si>
    <t>**Note – Guidance given in all COVID-19 government assistance programs was provided with the most current information made available to Apple Growth Partners at the time of response. Clarifications and further guidance is being disseminated from government authorities in an ‘on-going’ matter. All guidance should be reaffirmed prior to the submission of any application and/or program**</t>
  </si>
  <si>
    <t>CARES Act - Payment Protection Program</t>
  </si>
  <si>
    <t>Section 1102(e)</t>
  </si>
  <si>
    <t>INSTRUCTIONS TO ESTIMATED MAXIMUM LOAN CALCULATOR</t>
  </si>
  <si>
    <t>GENERAL</t>
  </si>
  <si>
    <t xml:space="preserve">1) </t>
  </si>
  <si>
    <t>STEPS (apply to both tabs in similar manners)</t>
  </si>
  <si>
    <t>Obtain a detail payroll report, by month, for the previous 12 months. For purposes of this model, the following should be broken out separate to make this process easier to calculate.</t>
  </si>
  <si>
    <t>a)</t>
  </si>
  <si>
    <t>Retirement plan contributions paid by the Company</t>
  </si>
  <si>
    <t>Self-employment/self-employers with annual gross earnings over $100k by individual, if applicable</t>
  </si>
  <si>
    <t>Total taxes by month for (1) FICA, (2) Railroad Retirement Tax, (3) Income Tax</t>
  </si>
  <si>
    <t>Any qualified funding received under Section 7003 of the Families First Coronavirus Response Act</t>
  </si>
  <si>
    <t>b)</t>
  </si>
  <si>
    <t>c)</t>
  </si>
  <si>
    <t>d)</t>
  </si>
  <si>
    <t>e)</t>
  </si>
  <si>
    <t>f)</t>
  </si>
  <si>
    <t>g)</t>
  </si>
  <si>
    <t>2)</t>
  </si>
  <si>
    <t>Data Field</t>
  </si>
  <si>
    <t>Only include amount if not already covered in data field box 'AA' above.</t>
  </si>
  <si>
    <t>a) Payments to include - enter directly into YELLOW cells.</t>
  </si>
  <si>
    <t>Clarification</t>
  </si>
  <si>
    <t>If employee portion is entered in 'AA', only include the employer's portion.</t>
  </si>
  <si>
    <t>Include the amount for individuals that do not surpass $100,000 in the given year. If an self-employed individual makes in excess of $100,000, you may include up to $99,999 (prorated over the 12 months).</t>
  </si>
  <si>
    <t>For those employees making in excess of $100,000, and adjustment must be made. Companies may either include the total gross amount of earners of $100,000 in 'AA'. If elected, Companies must then report (on a monthly pro-rated basis) the amount in excess of $100,000 to subtract from the model. 
If companies elect to only include $99,999 in 'AA' for earners over $100,000, no adjustment is needed herein.</t>
  </si>
  <si>
    <t>All employees should be considered here.</t>
  </si>
  <si>
    <t>3)</t>
  </si>
  <si>
    <t xml:space="preserve">The workbook has been broken into two tabs (1) General and (2) Seasonal. A business needs only to complete one based on their business. Only businesses that are deemed seasonal in nature should use the 'Seasonal Employer' tab. All else should complete the 'General' tab. </t>
  </si>
  <si>
    <t>This model should be used as an estimation of your potential loan only. Each financial instruction will have their own version as part of the application process.</t>
  </si>
  <si>
    <t>Total gross salaries. For purposes of ease, including all compensation will make this process easier.</t>
  </si>
  <si>
    <t>Independent contracts with annual gross earnings over $100k by individual, if applicable</t>
  </si>
  <si>
    <t>Any qualified funding received from the Families Co</t>
  </si>
  <si>
    <t xml:space="preserve">Total gross wages by month. If easier, this can include such payroll items as noted in boxes BB-FF (and bb). Many payroll reports include this in the aggregate. If included in the aggregate, DO NOT enter below. </t>
  </si>
  <si>
    <t>Employer only contributions. Do not include any deferrals made during the month.</t>
  </si>
  <si>
    <t>b) Payments to exclude - enter directly into the YELLOW cell [as a positive number]</t>
  </si>
  <si>
    <t xml:space="preserve">The maximum loan amount will populate automatically, taking into affect the 2.5x multiplier. Please note, this is the maximum amount potential available to you, per our understanding of the law at the time of the disclaimer at the top of this document. Companies may request less at their discretion. </t>
  </si>
  <si>
    <t>Enter SUTA amounts</t>
  </si>
  <si>
    <t>If not already included in 'AA', include the amount of 1099 MISC ONLY for individuals that are independent contractors that act and serve as a regular employee within the business. Amount included should not surpass $100,000 in the given year. If an independent contractor makes in excess of $100,000, you may include up to $99,999 (prorated over the 12 months).</t>
  </si>
  <si>
    <r>
      <rPr>
        <u/>
        <sz val="10"/>
        <color theme="1"/>
        <rFont val="Arial"/>
        <family val="2"/>
      </rPr>
      <t>Maximum Loan Amount Period</t>
    </r>
    <r>
      <rPr>
        <sz val="10"/>
        <color theme="1"/>
        <rFont val="Arial"/>
        <family val="2"/>
      </rPr>
      <t xml:space="preserve">
One year period before the date on which the loan is made</t>
    </r>
  </si>
  <si>
    <r>
      <rPr>
        <u/>
        <sz val="10"/>
        <color theme="1"/>
        <rFont val="Arial"/>
        <family val="2"/>
      </rPr>
      <t xml:space="preserve">Covered Period
</t>
    </r>
    <r>
      <rPr>
        <sz val="10"/>
        <color theme="1"/>
        <rFont val="Arial"/>
        <family val="2"/>
      </rPr>
      <t>02/15/20 through 06/30/20</t>
    </r>
  </si>
  <si>
    <r>
      <rPr>
        <u/>
        <sz val="10"/>
        <color theme="1"/>
        <rFont val="Arial"/>
        <family val="2"/>
      </rPr>
      <t xml:space="preserve">Payroll Cost
</t>
    </r>
    <r>
      <rPr>
        <sz val="10"/>
        <color theme="1"/>
        <rFont val="Arial"/>
        <family val="2"/>
      </rPr>
      <t>The sum of payments of any compensation with respect to employees that is a:</t>
    </r>
  </si>
  <si>
    <t>(bb) Part II) - Net earnings from self-employment (ONLY TO BE COMPLETED BY INDEPENDENT CONTRACTORS AND SOLE PROPRIETORS - Schedule C) or similar; and, is not more than $100,000 in one year, as prorated for the covered period;</t>
  </si>
  <si>
    <t xml:space="preserve">(bb) - Taxes imposed or withheld under chapters Chapter 21 =FICA; Chapter 22 =Railroad Retirement Tax; Chapter 24 =Income tax collected at source (i.e. withholding)
</t>
  </si>
  <si>
    <t>If the Company has received funding from the FFCRA, that amount of funding should be entered directly into the month received. These exclusions do not take affect until April 1, 2020, therefore you should only consider this election for wages paid after 4/1/20.</t>
  </si>
  <si>
    <t>These exclusions do not take affect until April 1, 2020, therefore you should only consider this election for wages paid after 4/1/20.</t>
  </si>
  <si>
    <t>Items to include in this box include:
1) Employer’s share of social security taxes
2) Employer’s share of Medicare taxes
3) Federal income tax withholding
These amounts are taken directly from the law and we are still awaiting interpretation of what the language in the law means.</t>
  </si>
  <si>
    <r>
      <rPr>
        <b/>
        <sz val="11"/>
        <color rgb="FFC00000"/>
        <rFont val="Calibri"/>
        <family val="2"/>
      </rPr>
      <t>Note</t>
    </r>
    <r>
      <rPr>
        <sz val="11"/>
        <color theme="1"/>
        <rFont val="Calibri"/>
        <family val="2"/>
        <scheme val="minor"/>
      </rPr>
      <t xml:space="preserve">: This calculator has been </t>
    </r>
    <r>
      <rPr>
        <b/>
        <sz val="11"/>
        <color theme="1"/>
        <rFont val="Calibri"/>
        <family val="2"/>
        <scheme val="minor"/>
      </rPr>
      <t>updated as of 4/2/20 at 12pm</t>
    </r>
    <r>
      <rPr>
        <sz val="11"/>
        <color theme="1"/>
        <rFont val="Calibri"/>
        <family val="2"/>
        <scheme val="minor"/>
      </rPr>
      <t>.  Any additional guidance issued by the government or Small Business Administration "SBA" following this time has not been incorporated.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</si>
</sst>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m/dd/yy;@"/>
    <numFmt numFmtId="165" formatCode="0.00\x"/>
    <numFmt numFmtId="166" formatCode="[$-409]mmm\-yy;@"/>
    <numFmt numFmtId="167" formatCode="_(* #,##0_);_(* \(#,##0\);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u/>
      <sz val="10"/>
      <color theme="1"/>
      <name val="Arial"/>
      <family val="2"/>
    </font>
    <font>
      <b/>
      <u/>
      <sz val="16"/>
      <color theme="1"/>
      <name val="Arial"/>
      <family val="2"/>
    </font>
    <font>
      <i/>
      <sz val="11"/>
      <color theme="1"/>
      <name val="Arial"/>
      <family val="2"/>
    </font>
    <font>
      <b/>
      <sz val="11"/>
      <color theme="9" tint="-0.249977111117893"/>
      <name val="Calibri"/>
      <family val="2"/>
      <scheme val="minor"/>
    </font>
    <font>
      <b/>
      <sz val="11"/>
      <color rgb="FFC00000"/>
      <name val="Calibri"/>
      <family val="2"/>
    </font>
    <font>
      <i/>
      <sz val="11"/>
      <color theme="1"/>
      <name val="Calibri"/>
      <family val="2"/>
      <scheme val="minor"/>
    </font>
    <font>
      <sz val="10"/>
      <color theme="1"/>
      <name val="Arial"/>
      <family val="2"/>
    </font>
    <font>
      <u/>
      <sz val="10"/>
      <color theme="1"/>
      <name val="Arial"/>
      <family val="2"/>
    </font>
    <font>
      <b/>
      <sz val="10"/>
      <color theme="1"/>
      <name val="Arial"/>
      <family val="2"/>
    </font>
    <font>
      <b/>
      <u val="singleAccounting"/>
      <sz val="10"/>
      <color theme="1"/>
      <name val="Arial"/>
      <family val="2"/>
    </font>
    <font>
      <sz val="10"/>
      <name val="Arial"/>
      <family val="2"/>
    </font>
    <font>
      <b/>
      <sz val="10"/>
      <color rgb="FF0000FF"/>
      <name val="Arial"/>
      <family val="2"/>
    </font>
    <font>
      <sz val="10"/>
      <color rgb="FF0000FF"/>
      <name val="Arial"/>
      <family val="2"/>
    </font>
    <font>
      <b/>
      <sz val="10"/>
      <color theme="1"/>
      <name val="Calibri"/>
      <family val="2"/>
      <scheme val="minor"/>
    </font>
    <font>
      <sz val="10"/>
      <color theme="1"/>
      <name val="Calibri"/>
      <family val="2"/>
      <scheme val="minor"/>
    </font>
    <font>
      <u/>
      <sz val="10"/>
      <name val="Arial"/>
      <family val="2"/>
    </font>
  </fonts>
  <fills count="10">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5" tint="0.79998168889431442"/>
        <bgColor indexed="64"/>
      </patternFill>
    </fill>
  </fills>
  <borders count="24">
    <border>
      <left/>
      <right/>
      <top/>
      <bottom/>
      <diagonal/>
    </border>
    <border>
      <left/>
      <right/>
      <top/>
      <bottom style="medium">
        <color auto="1"/>
      </bottom>
      <diagonal/>
    </border>
    <border>
      <left style="thin">
        <color auto="1"/>
      </left>
      <right/>
      <top/>
      <bottom/>
      <diagonal/>
    </border>
    <border>
      <left/>
      <right/>
      <top style="thin">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hair">
        <color auto="1"/>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43" fontId="1" fillId="0" borderId="0" applyFont="0" applyFill="0" applyBorder="0" applyAlignment="0" applyProtection="0"/>
  </cellStyleXfs>
  <cellXfs count="68">
    <xf numFmtId="0" fontId="0" fillId="0" borderId="0" xfId="0"/>
    <xf numFmtId="0" fontId="0" fillId="0" borderId="0" xfId="0" applyAlignment="1">
      <alignment horizontal="left" vertical="top" wrapText="1"/>
    </xf>
    <xf numFmtId="0" fontId="9" fillId="0" borderId="0" xfId="0" applyFont="1"/>
    <xf numFmtId="0" fontId="5" fillId="0" borderId="0" xfId="0" applyFont="1" applyAlignment="1">
      <alignment vertical="top"/>
    </xf>
    <xf numFmtId="0" fontId="6" fillId="0" borderId="0" xfId="0" applyFont="1" applyAlignment="1">
      <alignment vertical="top"/>
    </xf>
    <xf numFmtId="0" fontId="0" fillId="0" borderId="0" xfId="0" applyAlignment="1">
      <alignment vertical="top"/>
    </xf>
    <xf numFmtId="0" fontId="4" fillId="6" borderId="0" xfId="0" applyFont="1" applyFill="1" applyAlignment="1">
      <alignment vertical="top"/>
    </xf>
    <xf numFmtId="0" fontId="7" fillId="0" borderId="0" xfId="0" applyFont="1" applyAlignment="1">
      <alignment vertical="top"/>
    </xf>
    <xf numFmtId="0" fontId="2" fillId="0" borderId="0" xfId="0" applyFont="1" applyAlignment="1">
      <alignment horizontal="center" vertical="top"/>
    </xf>
    <xf numFmtId="0" fontId="9" fillId="8" borderId="9" xfId="0" applyFont="1" applyFill="1" applyBorder="1" applyAlignment="1">
      <alignment horizontal="left" vertical="top" wrapText="1"/>
    </xf>
    <xf numFmtId="0" fontId="0" fillId="0" borderId="9" xfId="0" applyBorder="1" applyAlignment="1">
      <alignment horizontal="left" vertical="top" wrapText="1"/>
    </xf>
    <xf numFmtId="0" fontId="3" fillId="7" borderId="9" xfId="0" applyFont="1" applyFill="1" applyBorder="1" applyAlignment="1">
      <alignment horizontal="left"/>
    </xf>
    <xf numFmtId="0" fontId="3" fillId="7" borderId="9" xfId="0" applyFont="1" applyFill="1" applyBorder="1" applyAlignment="1">
      <alignment horizontal="left" vertical="top" wrapText="1"/>
    </xf>
    <xf numFmtId="0" fontId="0" fillId="0" borderId="0" xfId="0" applyAlignment="1">
      <alignment vertical="top" wrapText="1"/>
    </xf>
    <xf numFmtId="0" fontId="4"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right" vertical="center" wrapText="1"/>
    </xf>
    <xf numFmtId="14" fontId="12" fillId="3" borderId="8" xfId="0" applyNumberFormat="1" applyFont="1" applyFill="1" applyBorder="1" applyAlignment="1" applyProtection="1">
      <alignment vertical="center" wrapText="1"/>
      <protection locked="0"/>
    </xf>
    <xf numFmtId="0" fontId="10" fillId="0" borderId="1" xfId="0" applyFont="1" applyBorder="1" applyAlignment="1">
      <alignment horizontal="left" vertical="center" wrapText="1"/>
    </xf>
    <xf numFmtId="0" fontId="10" fillId="0" borderId="1" xfId="0" applyFont="1" applyBorder="1" applyAlignment="1">
      <alignment vertical="center" wrapText="1"/>
    </xf>
    <xf numFmtId="166" fontId="13" fillId="0" borderId="0" xfId="0" applyNumberFormat="1" applyFont="1" applyAlignment="1">
      <alignment horizontal="center" vertical="center" wrapText="1"/>
    </xf>
    <xf numFmtId="164" fontId="13" fillId="0" borderId="2" xfId="0" applyNumberFormat="1" applyFont="1" applyFill="1" applyBorder="1" applyAlignment="1">
      <alignment horizontal="center" vertical="center" wrapText="1"/>
    </xf>
    <xf numFmtId="0" fontId="12" fillId="0" borderId="2" xfId="0" applyFont="1" applyFill="1" applyBorder="1" applyAlignment="1">
      <alignment vertical="center" wrapText="1"/>
    </xf>
    <xf numFmtId="0" fontId="14" fillId="0" borderId="0" xfId="0" applyFont="1" applyAlignment="1">
      <alignment horizontal="right" vertical="center" wrapText="1" indent="1"/>
    </xf>
    <xf numFmtId="167" fontId="10" fillId="3" borderId="9" xfId="1" applyNumberFormat="1" applyFont="1" applyFill="1" applyBorder="1" applyAlignment="1" applyProtection="1">
      <alignment horizontal="center" vertical="center" wrapText="1"/>
      <protection locked="0"/>
    </xf>
    <xf numFmtId="167" fontId="15" fillId="4" borderId="9" xfId="1" applyNumberFormat="1" applyFont="1" applyFill="1" applyBorder="1" applyAlignment="1">
      <alignment vertical="center" wrapText="1"/>
    </xf>
    <xf numFmtId="0" fontId="11" fillId="0" borderId="0" xfId="0" applyFont="1" applyAlignment="1">
      <alignment vertical="center" wrapText="1"/>
    </xf>
    <xf numFmtId="167" fontId="10" fillId="0" borderId="0" xfId="1" applyNumberFormat="1" applyFont="1" applyAlignment="1">
      <alignment horizontal="center" vertical="center" wrapText="1"/>
    </xf>
    <xf numFmtId="167" fontId="15" fillId="0" borderId="2" xfId="1" applyNumberFormat="1" applyFont="1" applyFill="1" applyBorder="1" applyAlignment="1">
      <alignment vertical="center" wrapText="1"/>
    </xf>
    <xf numFmtId="0" fontId="14" fillId="0" borderId="0" xfId="0" applyFont="1" applyFill="1" applyAlignment="1">
      <alignment horizontal="right" vertical="center" wrapText="1" indent="1"/>
    </xf>
    <xf numFmtId="167" fontId="10" fillId="3" borderId="10" xfId="1" applyNumberFormat="1" applyFont="1" applyFill="1" applyBorder="1" applyAlignment="1" applyProtection="1">
      <alignment horizontal="center" vertical="center" wrapText="1"/>
      <protection locked="0"/>
    </xf>
    <xf numFmtId="167" fontId="15" fillId="4" borderId="10" xfId="1" applyNumberFormat="1" applyFont="1" applyFill="1" applyBorder="1" applyAlignment="1">
      <alignment vertical="center" wrapText="1"/>
    </xf>
    <xf numFmtId="0" fontId="12" fillId="0" borderId="0" xfId="0" applyFont="1" applyAlignment="1">
      <alignment horizontal="left" vertical="center" wrapText="1"/>
    </xf>
    <xf numFmtId="167" fontId="16" fillId="4" borderId="3" xfId="1" applyNumberFormat="1" applyFont="1" applyFill="1" applyBorder="1" applyAlignment="1">
      <alignment vertical="center" wrapText="1"/>
    </xf>
    <xf numFmtId="167" fontId="15" fillId="4" borderId="3" xfId="1" applyNumberFormat="1" applyFont="1" applyFill="1" applyBorder="1" applyAlignment="1">
      <alignment vertical="center" wrapText="1"/>
    </xf>
    <xf numFmtId="0" fontId="10" fillId="0" borderId="0" xfId="0" applyFont="1" applyAlignment="1">
      <alignment horizontal="right" vertical="center"/>
    </xf>
    <xf numFmtId="165" fontId="10" fillId="4" borderId="9" xfId="0" applyNumberFormat="1" applyFont="1" applyFill="1" applyBorder="1" applyAlignment="1">
      <alignment vertical="center" wrapText="1"/>
    </xf>
    <xf numFmtId="0" fontId="12" fillId="2" borderId="4" xfId="0" applyFont="1" applyFill="1" applyBorder="1" applyAlignment="1">
      <alignment horizontal="right" vertical="center"/>
    </xf>
    <xf numFmtId="0" fontId="12" fillId="2" borderId="5" xfId="0" applyFont="1" applyFill="1" applyBorder="1" applyAlignment="1">
      <alignment horizontal="right" vertical="center"/>
    </xf>
    <xf numFmtId="167" fontId="12" fillId="2" borderId="6" xfId="1" applyNumberFormat="1" applyFont="1" applyFill="1" applyBorder="1" applyAlignment="1">
      <alignment vertical="center" wrapText="1"/>
    </xf>
    <xf numFmtId="0" fontId="18" fillId="0" borderId="0" xfId="0" applyFont="1"/>
    <xf numFmtId="0" fontId="10" fillId="0" borderId="0" xfId="0" applyFont="1" applyFill="1" applyAlignment="1">
      <alignment vertical="center" wrapText="1"/>
    </xf>
    <xf numFmtId="0" fontId="10" fillId="0" borderId="7" xfId="0" applyFont="1" applyBorder="1" applyAlignment="1">
      <alignment vertical="center" wrapText="1"/>
    </xf>
    <xf numFmtId="0" fontId="19" fillId="0" borderId="0" xfId="0" applyFont="1" applyAlignment="1">
      <alignment vertical="center" wrapText="1"/>
    </xf>
    <xf numFmtId="167" fontId="10" fillId="0" borderId="7" xfId="1" applyNumberFormat="1" applyFont="1" applyBorder="1" applyAlignment="1">
      <alignment horizontal="center" vertical="center" wrapText="1"/>
    </xf>
    <xf numFmtId="0" fontId="12" fillId="2" borderId="4" xfId="0" applyFont="1" applyFill="1" applyBorder="1" applyAlignment="1">
      <alignment vertical="center" wrapText="1"/>
    </xf>
    <xf numFmtId="167" fontId="10" fillId="0" borderId="0" xfId="1" applyNumberFormat="1" applyFont="1" applyAlignment="1">
      <alignment vertical="center" wrapText="1"/>
    </xf>
    <xf numFmtId="0" fontId="0" fillId="9" borderId="9" xfId="0" applyFill="1" applyBorder="1" applyAlignment="1">
      <alignment horizontal="left" vertical="top" wrapText="1"/>
    </xf>
    <xf numFmtId="0" fontId="0" fillId="0" borderId="0" xfId="0" applyAlignment="1">
      <alignment horizontal="left" vertical="top" wrapText="1"/>
    </xf>
    <xf numFmtId="0" fontId="10" fillId="0" borderId="0" xfId="0" applyFont="1" applyAlignment="1">
      <alignment horizontal="left" vertical="center" wrapText="1"/>
    </xf>
    <xf numFmtId="0" fontId="10" fillId="0" borderId="0" xfId="0" applyFont="1" applyAlignment="1">
      <alignment horizontal="left" vertical="center"/>
    </xf>
    <xf numFmtId="0" fontId="17" fillId="5" borderId="11" xfId="0" applyFont="1" applyFill="1" applyBorder="1" applyAlignment="1">
      <alignment horizontal="left" vertical="top" wrapText="1"/>
    </xf>
    <xf numFmtId="0" fontId="17" fillId="5" borderId="12" xfId="0" applyFont="1" applyFill="1" applyBorder="1" applyAlignment="1">
      <alignment horizontal="left" vertical="top" wrapText="1"/>
    </xf>
    <xf numFmtId="0" fontId="17" fillId="5" borderId="13" xfId="0" applyFont="1" applyFill="1" applyBorder="1" applyAlignment="1">
      <alignment horizontal="left" vertical="top" wrapText="1"/>
    </xf>
    <xf numFmtId="0" fontId="17" fillId="5" borderId="14" xfId="0" applyFont="1" applyFill="1" applyBorder="1" applyAlignment="1">
      <alignment horizontal="left" vertical="top" wrapText="1"/>
    </xf>
    <xf numFmtId="0" fontId="17" fillId="5" borderId="0" xfId="0" applyFont="1" applyFill="1" applyBorder="1" applyAlignment="1">
      <alignment horizontal="left" vertical="top" wrapText="1"/>
    </xf>
    <xf numFmtId="0" fontId="17" fillId="5" borderId="15" xfId="0" applyFont="1" applyFill="1" applyBorder="1" applyAlignment="1">
      <alignment horizontal="left" vertical="top" wrapText="1"/>
    </xf>
    <xf numFmtId="0" fontId="17" fillId="5" borderId="16" xfId="0" applyFont="1" applyFill="1" applyBorder="1" applyAlignment="1">
      <alignment horizontal="left" vertical="top" wrapText="1"/>
    </xf>
    <xf numFmtId="0" fontId="17" fillId="5" borderId="1" xfId="0" applyFont="1" applyFill="1" applyBorder="1" applyAlignment="1">
      <alignment horizontal="left" vertical="top" wrapText="1"/>
    </xf>
    <xf numFmtId="0" fontId="17" fillId="5" borderId="17" xfId="0" applyFont="1" applyFill="1" applyBorder="1" applyAlignment="1">
      <alignment horizontal="left" vertical="top" wrapText="1"/>
    </xf>
    <xf numFmtId="167" fontId="10" fillId="9" borderId="18" xfId="1" applyNumberFormat="1" applyFont="1" applyFill="1" applyBorder="1" applyAlignment="1" applyProtection="1">
      <alignment horizontal="center" vertical="center" wrapText="1"/>
      <protection locked="0"/>
    </xf>
    <xf numFmtId="167" fontId="10" fillId="9" borderId="19" xfId="1" applyNumberFormat="1" applyFont="1" applyFill="1" applyBorder="1" applyAlignment="1" applyProtection="1">
      <alignment horizontal="center" vertical="center" wrapText="1"/>
      <protection locked="0"/>
    </xf>
    <xf numFmtId="167" fontId="10" fillId="9" borderId="20" xfId="1" applyNumberFormat="1" applyFont="1" applyFill="1" applyBorder="1" applyAlignment="1" applyProtection="1">
      <alignment horizontal="center" vertical="center" wrapText="1"/>
      <protection locked="0"/>
    </xf>
    <xf numFmtId="167" fontId="10" fillId="9" borderId="21" xfId="1" applyNumberFormat="1" applyFont="1" applyFill="1" applyBorder="1" applyAlignment="1" applyProtection="1">
      <alignment horizontal="center" vertical="center" wrapText="1"/>
      <protection locked="0"/>
    </xf>
    <xf numFmtId="167" fontId="10" fillId="9" borderId="22" xfId="1" applyNumberFormat="1" applyFont="1" applyFill="1" applyBorder="1" applyAlignment="1" applyProtection="1">
      <alignment horizontal="center" vertical="center" wrapText="1"/>
      <protection locked="0"/>
    </xf>
    <xf numFmtId="167" fontId="10" fillId="9" borderId="23" xfId="1" applyNumberFormat="1" applyFont="1" applyFill="1" applyBorder="1" applyAlignment="1" applyProtection="1">
      <alignment horizontal="center" vertical="center" wrapText="1"/>
      <protection locked="0"/>
    </xf>
  </cellXfs>
  <cellStyles count="2">
    <cellStyle name="Comma" xfId="1" builtinId="3"/>
    <cellStyle name="Normal"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8" Type="http://schemas.openxmlformats.org/officeDocument/2006/relationships/customXml" Target="../customXml/item1.xml"/><Relationship Id="rId9" Type="http://schemas.openxmlformats.org/officeDocument/2006/relationships/customXml" Target="../customXml/item2.xml"/><Relationship Id="rId10" Type="http://schemas.openxmlformats.org/officeDocument/2006/relationships/customXml" Target="../customXml/item3.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3726180</xdr:colOff>
      <xdr:row>0</xdr:row>
      <xdr:rowOff>0</xdr:rowOff>
    </xdr:from>
    <xdr:to>
      <xdr:col>4</xdr:col>
      <xdr:colOff>5741417</xdr:colOff>
      <xdr:row>5</xdr:row>
      <xdr:rowOff>160020</xdr:rowOff>
    </xdr:to>
    <xdr:pic>
      <xdr:nvPicPr>
        <xdr:cNvPr id="2" name="Picture 1" descr="Apple Growth Partners (@Apple_Growth) | Twitter">
          <a:extLst>
            <a:ext uri="{FF2B5EF4-FFF2-40B4-BE49-F238E27FC236}">
              <a16:creationId xmlns:a16="http://schemas.microsoft.com/office/drawing/2014/main" xmlns="" id="{841B91E6-8C9B-4E3A-B876-45ABDA8B988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064" b="17972"/>
        <a:stretch/>
      </xdr:blipFill>
      <xdr:spPr bwMode="auto">
        <a:xfrm>
          <a:off x="9464040" y="0"/>
          <a:ext cx="2015237" cy="1158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631372</xdr:colOff>
      <xdr:row>0</xdr:row>
      <xdr:rowOff>119743</xdr:rowOff>
    </xdr:from>
    <xdr:to>
      <xdr:col>14</xdr:col>
      <xdr:colOff>633966</xdr:colOff>
      <xdr:row>6</xdr:row>
      <xdr:rowOff>87086</xdr:rowOff>
    </xdr:to>
    <xdr:pic>
      <xdr:nvPicPr>
        <xdr:cNvPr id="2" name="Picture 1" descr="Apple Growth Partners (@Apple_Growth) | Twitter">
          <a:extLst>
            <a:ext uri="{FF2B5EF4-FFF2-40B4-BE49-F238E27FC236}">
              <a16:creationId xmlns:a16="http://schemas.microsoft.com/office/drawing/2014/main" xmlns="" id="{F26D440F-A8E7-4BF5-B790-C80053695B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064" b="17972"/>
        <a:stretch/>
      </xdr:blipFill>
      <xdr:spPr bwMode="auto">
        <a:xfrm>
          <a:off x="12932229" y="119743"/>
          <a:ext cx="2484537" cy="1382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609600</xdr:colOff>
      <xdr:row>3</xdr:row>
      <xdr:rowOff>533400</xdr:rowOff>
    </xdr:from>
    <xdr:to>
      <xdr:col>5</xdr:col>
      <xdr:colOff>533400</xdr:colOff>
      <xdr:row>6</xdr:row>
      <xdr:rowOff>114300</xdr:rowOff>
    </xdr:to>
    <xdr:sp macro="" textlink="">
      <xdr:nvSpPr>
        <xdr:cNvPr id="3" name="Speech Bubble: Rectangle with Corners Rounded 2">
          <a:extLst>
            <a:ext uri="{FF2B5EF4-FFF2-40B4-BE49-F238E27FC236}">
              <a16:creationId xmlns:a16="http://schemas.microsoft.com/office/drawing/2014/main" xmlns="" id="{4085264E-EDB4-416E-9916-48D694D164E8}"/>
            </a:ext>
          </a:extLst>
        </xdr:cNvPr>
        <xdr:cNvSpPr/>
      </xdr:nvSpPr>
      <xdr:spPr>
        <a:xfrm>
          <a:off x="6454140" y="1036320"/>
          <a:ext cx="1569720" cy="502920"/>
        </a:xfrm>
        <a:prstGeom prst="wedgeRoundRectCallout">
          <a:avLst>
            <a:gd name="adj1" fmla="val -79990"/>
            <a:gd name="adj2" fmla="val 11418"/>
            <a:gd name="adj3" fmla="val 16667"/>
          </a:avLst>
        </a:prstGeom>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n-US" sz="1050" b="1">
              <a:latin typeface="Arial" panose="020B0604020202020204" pitchFamily="34" charset="0"/>
              <a:cs typeface="Arial" panose="020B0604020202020204" pitchFamily="34" charset="0"/>
            </a:rPr>
            <a:t>Insert date of loan origination</a:t>
          </a:r>
        </a:p>
      </xdr:txBody>
    </xdr:sp>
    <xdr:clientData/>
  </xdr:twoCellAnchor>
  <xdr:twoCellAnchor>
    <xdr:from>
      <xdr:col>8</xdr:col>
      <xdr:colOff>213360</xdr:colOff>
      <xdr:row>3</xdr:row>
      <xdr:rowOff>510540</xdr:rowOff>
    </xdr:from>
    <xdr:to>
      <xdr:col>10</xdr:col>
      <xdr:colOff>731520</xdr:colOff>
      <xdr:row>6</xdr:row>
      <xdr:rowOff>83820</xdr:rowOff>
    </xdr:to>
    <xdr:sp macro="" textlink="">
      <xdr:nvSpPr>
        <xdr:cNvPr id="4" name="Speech Bubble: Rectangle with Corners Rounded 3">
          <a:extLst>
            <a:ext uri="{FF2B5EF4-FFF2-40B4-BE49-F238E27FC236}">
              <a16:creationId xmlns:a16="http://schemas.microsoft.com/office/drawing/2014/main" xmlns="" id="{DA5945A0-231B-4C63-A957-36DC8D304245}"/>
            </a:ext>
          </a:extLst>
        </xdr:cNvPr>
        <xdr:cNvSpPr/>
      </xdr:nvSpPr>
      <xdr:spPr>
        <a:xfrm>
          <a:off x="10172700" y="1013460"/>
          <a:ext cx="2164080" cy="495300"/>
        </a:xfrm>
        <a:prstGeom prst="wedgeRoundRectCallout">
          <a:avLst>
            <a:gd name="adj1" fmla="val -57883"/>
            <a:gd name="adj2" fmla="val 286610"/>
            <a:gd name="adj3" fmla="val 16667"/>
          </a:avLst>
        </a:prstGeom>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n-US" sz="1000" b="1">
              <a:latin typeface="Arial" panose="020B0604020202020204" pitchFamily="34" charset="0"/>
              <a:cs typeface="Arial" panose="020B0604020202020204" pitchFamily="34" charset="0"/>
            </a:rPr>
            <a:t>Update</a:t>
          </a:r>
          <a:r>
            <a:rPr lang="en-US" sz="1000" b="1" baseline="0">
              <a:latin typeface="Arial" panose="020B0604020202020204" pitchFamily="34" charset="0"/>
              <a:cs typeface="Arial" panose="020B0604020202020204" pitchFamily="34" charset="0"/>
            </a:rPr>
            <a:t> table fields in </a:t>
          </a:r>
          <a:r>
            <a:rPr lang="en-US" sz="1000" b="1" u="sng" baseline="0">
              <a:latin typeface="Arial" panose="020B0604020202020204" pitchFamily="34" charset="0"/>
              <a:cs typeface="Arial" panose="020B0604020202020204" pitchFamily="34" charset="0"/>
            </a:rPr>
            <a:t>YELLOW</a:t>
          </a:r>
          <a:r>
            <a:rPr lang="en-US" sz="1000" b="1" baseline="0">
              <a:latin typeface="Arial" panose="020B0604020202020204" pitchFamily="34" charset="0"/>
              <a:cs typeface="Arial" panose="020B0604020202020204" pitchFamily="34" charset="0"/>
            </a:rPr>
            <a:t> with payroll data</a:t>
          </a:r>
          <a:endParaRPr lang="en-US" sz="10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54428</xdr:colOff>
      <xdr:row>0</xdr:row>
      <xdr:rowOff>32655</xdr:rowOff>
    </xdr:from>
    <xdr:to>
      <xdr:col>8</xdr:col>
      <xdr:colOff>885891</xdr:colOff>
      <xdr:row>7</xdr:row>
      <xdr:rowOff>37343</xdr:rowOff>
    </xdr:to>
    <xdr:pic>
      <xdr:nvPicPr>
        <xdr:cNvPr id="2" name="Picture 1" descr="Apple Growth Partners (@Apple_Growth) | Twitter">
          <a:extLst>
            <a:ext uri="{FF2B5EF4-FFF2-40B4-BE49-F238E27FC236}">
              <a16:creationId xmlns:a16="http://schemas.microsoft.com/office/drawing/2014/main" xmlns="" id="{D58B243F-7308-40C6-B650-5AC6A802604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064" b="17972"/>
        <a:stretch/>
      </xdr:blipFill>
      <xdr:spPr bwMode="auto">
        <a:xfrm>
          <a:off x="8708571" y="32655"/>
          <a:ext cx="2828719" cy="1621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609600</xdr:colOff>
      <xdr:row>3</xdr:row>
      <xdr:rowOff>533400</xdr:rowOff>
    </xdr:from>
    <xdr:to>
      <xdr:col>5</xdr:col>
      <xdr:colOff>0</xdr:colOff>
      <xdr:row>6</xdr:row>
      <xdr:rowOff>97971</xdr:rowOff>
    </xdr:to>
    <xdr:sp macro="" textlink="">
      <xdr:nvSpPr>
        <xdr:cNvPr id="3" name="Speech Bubble: Rectangle with Corners Rounded 2">
          <a:extLst>
            <a:ext uri="{FF2B5EF4-FFF2-40B4-BE49-F238E27FC236}">
              <a16:creationId xmlns:a16="http://schemas.microsoft.com/office/drawing/2014/main" xmlns="" id="{6263434B-2B4C-4413-B0AA-26A2DD37168D}"/>
            </a:ext>
          </a:extLst>
        </xdr:cNvPr>
        <xdr:cNvSpPr/>
      </xdr:nvSpPr>
      <xdr:spPr>
        <a:xfrm>
          <a:off x="6263640" y="1112520"/>
          <a:ext cx="1630680" cy="539931"/>
        </a:xfrm>
        <a:prstGeom prst="wedgeRoundRectCallout">
          <a:avLst>
            <a:gd name="adj1" fmla="val -79990"/>
            <a:gd name="adj2" fmla="val 11418"/>
            <a:gd name="adj3" fmla="val 16667"/>
          </a:avLst>
        </a:prstGeom>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n-US" sz="1200" b="1">
              <a:latin typeface="Arial" panose="020B0604020202020204" pitchFamily="34" charset="0"/>
              <a:cs typeface="Arial" panose="020B0604020202020204" pitchFamily="34" charset="0"/>
            </a:rPr>
            <a:t>Insert date of loan origination</a:t>
          </a:r>
        </a:p>
      </xdr:txBody>
    </xdr:sp>
    <xdr:clientData/>
  </xdr:twoCellAnchor>
  <xdr:twoCellAnchor>
    <xdr:from>
      <xdr:col>6</xdr:col>
      <xdr:colOff>457200</xdr:colOff>
      <xdr:row>13</xdr:row>
      <xdr:rowOff>65315</xdr:rowOff>
    </xdr:from>
    <xdr:to>
      <xdr:col>8</xdr:col>
      <xdr:colOff>97971</xdr:colOff>
      <xdr:row>14</xdr:row>
      <xdr:rowOff>522514</xdr:rowOff>
    </xdr:to>
    <xdr:sp macro="" textlink="">
      <xdr:nvSpPr>
        <xdr:cNvPr id="4" name="Speech Bubble: Rectangle with Corners Rounded 3">
          <a:extLst>
            <a:ext uri="{FF2B5EF4-FFF2-40B4-BE49-F238E27FC236}">
              <a16:creationId xmlns:a16="http://schemas.microsoft.com/office/drawing/2014/main" xmlns="" id="{8A20E263-2739-4327-BD01-0111E14CEBD0}"/>
            </a:ext>
          </a:extLst>
        </xdr:cNvPr>
        <xdr:cNvSpPr/>
      </xdr:nvSpPr>
      <xdr:spPr>
        <a:xfrm>
          <a:off x="9111343" y="3995058"/>
          <a:ext cx="1643742" cy="838199"/>
        </a:xfrm>
        <a:prstGeom prst="wedgeRoundRectCallout">
          <a:avLst>
            <a:gd name="adj1" fmla="val -137588"/>
            <a:gd name="adj2" fmla="val -13127"/>
            <a:gd name="adj3" fmla="val 16667"/>
          </a:avLst>
        </a:prstGeom>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n-US" sz="1200" b="1">
              <a:latin typeface="Arial" panose="020B0604020202020204" pitchFamily="34" charset="0"/>
              <a:cs typeface="Arial" panose="020B0604020202020204" pitchFamily="34" charset="0"/>
            </a:rPr>
            <a:t>Update</a:t>
          </a:r>
          <a:r>
            <a:rPr lang="en-US" sz="1200" b="1" baseline="0">
              <a:latin typeface="Arial" panose="020B0604020202020204" pitchFamily="34" charset="0"/>
              <a:cs typeface="Arial" panose="020B0604020202020204" pitchFamily="34" charset="0"/>
            </a:rPr>
            <a:t> table fields in </a:t>
          </a:r>
          <a:r>
            <a:rPr lang="en-US" sz="1200" b="1" u="sng" baseline="0">
              <a:latin typeface="Arial" panose="020B0604020202020204" pitchFamily="34" charset="0"/>
              <a:cs typeface="Arial" panose="020B0604020202020204" pitchFamily="34" charset="0"/>
            </a:rPr>
            <a:t>YELLOW</a:t>
          </a:r>
          <a:r>
            <a:rPr lang="en-US" sz="1200" b="1" baseline="0">
              <a:latin typeface="Arial" panose="020B0604020202020204" pitchFamily="34" charset="0"/>
              <a:cs typeface="Arial" panose="020B0604020202020204" pitchFamily="34" charset="0"/>
            </a:rPr>
            <a:t> with payroll data</a:t>
          </a:r>
          <a:endParaRPr lang="en-US" sz="1200" b="1">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G52"/>
  <sheetViews>
    <sheetView showGridLines="0" topLeftCell="A35" workbookViewId="0">
      <selection activeCell="B8" sqref="B8"/>
    </sheetView>
  </sheetViews>
  <sheetFormatPr baseColWidth="10" defaultColWidth="8.83203125" defaultRowHeight="14" x14ac:dyDescent="0"/>
  <cols>
    <col min="1" max="1" width="4" customWidth="1"/>
    <col min="2" max="2" width="4.83203125" style="5" customWidth="1"/>
    <col min="3" max="3" width="4.1640625" customWidth="1"/>
    <col min="4" max="4" width="70.6640625" customWidth="1"/>
    <col min="5" max="5" width="84.33203125" customWidth="1"/>
  </cols>
  <sheetData>
    <row r="2" spans="2:7" ht="18">
      <c r="B2" s="3" t="s">
        <v>21</v>
      </c>
    </row>
    <row r="3" spans="2:7">
      <c r="B3" s="4" t="s">
        <v>22</v>
      </c>
    </row>
    <row r="5" spans="2:7">
      <c r="B5" s="6" t="s">
        <v>23</v>
      </c>
    </row>
    <row r="7" spans="2:7">
      <c r="B7" s="50" t="s">
        <v>68</v>
      </c>
      <c r="C7" s="50"/>
      <c r="D7" s="50"/>
      <c r="E7" s="50"/>
      <c r="F7" s="50"/>
      <c r="G7" s="50"/>
    </row>
    <row r="9" spans="2:7">
      <c r="B9" s="7" t="s">
        <v>24</v>
      </c>
    </row>
    <row r="10" spans="2:7" ht="30.5" customHeight="1">
      <c r="B10" s="50" t="s">
        <v>49</v>
      </c>
      <c r="C10" s="50"/>
      <c r="D10" s="50"/>
      <c r="E10" s="50"/>
      <c r="F10" s="13"/>
      <c r="G10" s="13"/>
    </row>
    <row r="11" spans="2:7">
      <c r="B11" s="50" t="s">
        <v>50</v>
      </c>
      <c r="C11" s="50"/>
      <c r="D11" s="50"/>
      <c r="E11" s="50"/>
      <c r="F11" s="50"/>
      <c r="G11" s="50"/>
    </row>
    <row r="13" spans="2:7">
      <c r="B13" s="7" t="s">
        <v>26</v>
      </c>
    </row>
    <row r="14" spans="2:7">
      <c r="B14" s="8" t="s">
        <v>25</v>
      </c>
      <c r="C14" s="50" t="s">
        <v>27</v>
      </c>
      <c r="D14" s="50"/>
      <c r="E14" s="50"/>
    </row>
    <row r="15" spans="2:7">
      <c r="B15" s="8"/>
      <c r="C15" t="s">
        <v>28</v>
      </c>
      <c r="D15" t="s">
        <v>51</v>
      </c>
    </row>
    <row r="16" spans="2:7">
      <c r="B16" s="8"/>
      <c r="C16" t="s">
        <v>33</v>
      </c>
      <c r="D16" t="s">
        <v>29</v>
      </c>
    </row>
    <row r="17" spans="2:5">
      <c r="B17" s="8"/>
      <c r="C17" t="s">
        <v>34</v>
      </c>
      <c r="D17" t="s">
        <v>52</v>
      </c>
    </row>
    <row r="18" spans="2:5">
      <c r="B18" s="8"/>
      <c r="C18" t="s">
        <v>35</v>
      </c>
      <c r="D18" t="s">
        <v>30</v>
      </c>
    </row>
    <row r="19" spans="2:5">
      <c r="B19" s="8"/>
      <c r="C19" t="s">
        <v>36</v>
      </c>
      <c r="D19" t="s">
        <v>31</v>
      </c>
    </row>
    <row r="20" spans="2:5">
      <c r="B20" s="8"/>
      <c r="C20" t="s">
        <v>37</v>
      </c>
      <c r="D20" t="s">
        <v>53</v>
      </c>
    </row>
    <row r="21" spans="2:5">
      <c r="B21" s="8"/>
      <c r="C21" t="s">
        <v>38</v>
      </c>
      <c r="D21" t="s">
        <v>32</v>
      </c>
    </row>
    <row r="22" spans="2:5">
      <c r="B22" s="8"/>
    </row>
    <row r="23" spans="2:5">
      <c r="B23" s="8" t="s">
        <v>39</v>
      </c>
    </row>
    <row r="24" spans="2:5">
      <c r="B24" s="8"/>
      <c r="C24" s="2" t="s">
        <v>42</v>
      </c>
    </row>
    <row r="25" spans="2:5">
      <c r="B25" s="8"/>
      <c r="D25" s="11" t="s">
        <v>40</v>
      </c>
      <c r="E25" s="12" t="s">
        <v>43</v>
      </c>
    </row>
    <row r="26" spans="2:5" ht="28">
      <c r="B26" s="8"/>
      <c r="D26" s="9" t="s">
        <v>17</v>
      </c>
      <c r="E26" s="10" t="s">
        <v>54</v>
      </c>
    </row>
    <row r="27" spans="2:5">
      <c r="B27" s="8"/>
      <c r="D27" s="9" t="s">
        <v>18</v>
      </c>
      <c r="E27" s="10" t="s">
        <v>41</v>
      </c>
    </row>
    <row r="28" spans="2:5">
      <c r="B28" s="8"/>
      <c r="D28" s="9" t="s">
        <v>5</v>
      </c>
      <c r="E28" s="10" t="s">
        <v>41</v>
      </c>
    </row>
    <row r="29" spans="2:5">
      <c r="B29" s="8"/>
      <c r="D29" s="9" t="s">
        <v>4</v>
      </c>
      <c r="E29" s="10"/>
    </row>
    <row r="30" spans="2:5" ht="28">
      <c r="B30" s="8"/>
      <c r="D30" s="9" t="s">
        <v>15</v>
      </c>
      <c r="E30" s="10" t="s">
        <v>44</v>
      </c>
    </row>
    <row r="31" spans="2:5">
      <c r="B31" s="8"/>
      <c r="D31" s="9" t="s">
        <v>14</v>
      </c>
      <c r="E31" s="10" t="s">
        <v>55</v>
      </c>
    </row>
    <row r="32" spans="2:5">
      <c r="B32" s="8"/>
      <c r="D32" s="9" t="s">
        <v>16</v>
      </c>
      <c r="E32" s="10" t="s">
        <v>58</v>
      </c>
    </row>
    <row r="33" spans="2:5" ht="56" hidden="1">
      <c r="B33" s="8"/>
      <c r="D33" s="9" t="s">
        <v>19</v>
      </c>
      <c r="E33" s="10" t="s">
        <v>59</v>
      </c>
    </row>
    <row r="34" spans="2:5" ht="42">
      <c r="B34" s="8"/>
      <c r="D34" s="9" t="s">
        <v>63</v>
      </c>
      <c r="E34" s="10" t="s">
        <v>45</v>
      </c>
    </row>
    <row r="35" spans="2:5">
      <c r="B35" s="8"/>
      <c r="E35" s="1"/>
    </row>
    <row r="36" spans="2:5">
      <c r="B36" s="8"/>
      <c r="C36" s="2" t="s">
        <v>56</v>
      </c>
      <c r="E36" s="1"/>
    </row>
    <row r="37" spans="2:5">
      <c r="B37" s="8"/>
      <c r="D37" s="11" t="s">
        <v>40</v>
      </c>
      <c r="E37" s="12" t="s">
        <v>43</v>
      </c>
    </row>
    <row r="38" spans="2:5" ht="70">
      <c r="B38" s="8"/>
      <c r="D38" s="9" t="s">
        <v>6</v>
      </c>
      <c r="E38" s="10" t="s">
        <v>46</v>
      </c>
    </row>
    <row r="39" spans="2:5" ht="84">
      <c r="B39" s="8"/>
      <c r="D39" s="9" t="s">
        <v>64</v>
      </c>
      <c r="E39" s="49" t="s">
        <v>67</v>
      </c>
    </row>
    <row r="40" spans="2:5">
      <c r="B40" s="8"/>
      <c r="D40" s="9" t="s">
        <v>7</v>
      </c>
      <c r="E40" s="10" t="s">
        <v>47</v>
      </c>
    </row>
    <row r="41" spans="2:5" ht="42">
      <c r="B41" s="8"/>
      <c r="D41" s="9" t="s">
        <v>11</v>
      </c>
      <c r="E41" s="10" t="s">
        <v>65</v>
      </c>
    </row>
    <row r="42" spans="2:5" ht="42">
      <c r="B42" s="8"/>
      <c r="D42" s="9" t="s">
        <v>12</v>
      </c>
      <c r="E42" s="10" t="s">
        <v>65</v>
      </c>
    </row>
    <row r="43" spans="2:5">
      <c r="B43" s="8"/>
    </row>
    <row r="44" spans="2:5" ht="36.5" customHeight="1">
      <c r="B44" s="8" t="s">
        <v>48</v>
      </c>
      <c r="C44" s="50" t="s">
        <v>57</v>
      </c>
      <c r="D44" s="50"/>
      <c r="E44" s="50"/>
    </row>
    <row r="45" spans="2:5">
      <c r="B45" s="8"/>
    </row>
    <row r="46" spans="2:5">
      <c r="B46" s="8"/>
    </row>
    <row r="47" spans="2:5">
      <c r="B47" s="8"/>
    </row>
    <row r="48" spans="2:5">
      <c r="B48" s="8"/>
    </row>
    <row r="49" spans="2:2">
      <c r="B49" s="8"/>
    </row>
    <row r="50" spans="2:2">
      <c r="B50" s="8"/>
    </row>
    <row r="51" spans="2:2">
      <c r="B51" s="8"/>
    </row>
    <row r="52" spans="2:2">
      <c r="B52" s="8"/>
    </row>
  </sheetData>
  <sheetProtection algorithmName="SHA-512" hashValue="1N/7YHabTTwU+Q1NNja77WUwd8vYUmBOt/0j/W6o8U57+BH5Ghbw4sCEheMH9UI6bvmIUuKdy5MEQuT2wxeLBg==" saltValue="/yhOtVyDeHthG/f4QrW41Q==" spinCount="100000" sheet="1" selectLockedCells="1"/>
  <mergeCells count="5">
    <mergeCell ref="B11:G11"/>
    <mergeCell ref="B7:G7"/>
    <mergeCell ref="C14:E14"/>
    <mergeCell ref="C44:E44"/>
    <mergeCell ref="B10:E10"/>
  </mergeCells>
  <pageMargins left="0.7" right="0.7" top="0.75" bottom="0.75" header="0.3" footer="0.3"/>
  <pageSetup scale="66" fitToHeight="0" orientation="landscape" horizontalDpi="1200" verticalDpi="120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O52"/>
  <sheetViews>
    <sheetView showGridLines="0" zoomScale="90" zoomScaleNormal="90" zoomScalePageLayoutView="90" workbookViewId="0">
      <pane xSplit="2" ySplit="8" topLeftCell="C9" activePane="bottomRight" state="frozen"/>
      <selection pane="topRight" activeCell="B1" sqref="B1"/>
      <selection pane="bottomLeft" activeCell="A7" sqref="A7"/>
      <selection pane="bottomRight" activeCell="C6" sqref="C6"/>
    </sheetView>
  </sheetViews>
  <sheetFormatPr baseColWidth="10" defaultColWidth="14.6640625" defaultRowHeight="12" x14ac:dyDescent="0"/>
  <cols>
    <col min="1" max="1" width="4.33203125" style="15" customWidth="1"/>
    <col min="2" max="2" width="66.5" style="15" customWidth="1"/>
    <col min="3" max="15" width="12" style="15" customWidth="1"/>
    <col min="16" max="16384" width="14.6640625" style="15"/>
  </cols>
  <sheetData>
    <row r="2" spans="2:15">
      <c r="B2" s="14" t="s">
        <v>0</v>
      </c>
    </row>
    <row r="4" spans="2:15" ht="45" customHeight="1">
      <c r="B4" s="16" t="s">
        <v>60</v>
      </c>
      <c r="D4" s="51" t="s">
        <v>61</v>
      </c>
      <c r="E4" s="52"/>
      <c r="F4" s="52"/>
      <c r="G4" s="52"/>
      <c r="I4" s="42"/>
      <c r="K4" s="43"/>
    </row>
    <row r="5" spans="2:15" ht="13" thickBot="1">
      <c r="B5" s="16"/>
      <c r="D5" s="16"/>
      <c r="E5" s="17"/>
      <c r="F5" s="17"/>
      <c r="G5" s="17"/>
    </row>
    <row r="6" spans="2:15" ht="13" thickBot="1">
      <c r="B6" s="18" t="s">
        <v>10</v>
      </c>
      <c r="C6" s="19">
        <v>43924</v>
      </c>
      <c r="D6" s="16"/>
      <c r="E6" s="17"/>
      <c r="F6" s="17"/>
      <c r="G6" s="17"/>
    </row>
    <row r="7" spans="2:15" ht="13" thickBot="1">
      <c r="B7" s="20"/>
      <c r="C7" s="21"/>
      <c r="D7" s="21"/>
      <c r="E7" s="21"/>
      <c r="F7" s="21"/>
      <c r="G7" s="21"/>
      <c r="H7" s="21"/>
      <c r="I7" s="21"/>
      <c r="J7" s="21"/>
      <c r="K7" s="21"/>
      <c r="L7" s="21"/>
      <c r="M7" s="21"/>
      <c r="N7" s="21"/>
      <c r="O7" s="21"/>
    </row>
    <row r="8" spans="2:15" ht="15">
      <c r="B8" s="16"/>
      <c r="C8" s="22">
        <f t="shared" ref="C8:M8" si="0">EDATE(D8,-1)</f>
        <v>43584</v>
      </c>
      <c r="D8" s="22">
        <f t="shared" si="0"/>
        <v>43614</v>
      </c>
      <c r="E8" s="22">
        <f t="shared" si="0"/>
        <v>43645</v>
      </c>
      <c r="F8" s="22">
        <f t="shared" si="0"/>
        <v>43675</v>
      </c>
      <c r="G8" s="22">
        <f t="shared" si="0"/>
        <v>43706</v>
      </c>
      <c r="H8" s="22">
        <f t="shared" si="0"/>
        <v>43737</v>
      </c>
      <c r="I8" s="22">
        <f t="shared" si="0"/>
        <v>43767</v>
      </c>
      <c r="J8" s="22">
        <f t="shared" si="0"/>
        <v>43798</v>
      </c>
      <c r="K8" s="22">
        <f t="shared" si="0"/>
        <v>43828</v>
      </c>
      <c r="L8" s="22">
        <f t="shared" si="0"/>
        <v>43859</v>
      </c>
      <c r="M8" s="22">
        <f t="shared" si="0"/>
        <v>43890</v>
      </c>
      <c r="N8" s="22">
        <f>(C6-DAY($C$6)-1)</f>
        <v>43920</v>
      </c>
      <c r="O8" s="23" t="s">
        <v>8</v>
      </c>
    </row>
    <row r="9" spans="2:15" ht="24">
      <c r="B9" s="16" t="s">
        <v>62</v>
      </c>
      <c r="K9" s="44"/>
      <c r="O9" s="24"/>
    </row>
    <row r="10" spans="2:15" ht="30" customHeight="1">
      <c r="B10" s="25" t="s">
        <v>17</v>
      </c>
      <c r="C10" s="26">
        <v>893750</v>
      </c>
      <c r="D10" s="26">
        <v>880000.00000000012</v>
      </c>
      <c r="E10" s="26">
        <v>888250.00000000012</v>
      </c>
      <c r="F10" s="26">
        <v>921250.00000000012</v>
      </c>
      <c r="G10" s="26">
        <v>886875.00000000012</v>
      </c>
      <c r="H10" s="26">
        <v>915860.00000000012</v>
      </c>
      <c r="I10" s="26">
        <v>894025.00000000012</v>
      </c>
      <c r="J10" s="26">
        <v>888250.00000000012</v>
      </c>
      <c r="K10" s="26">
        <v>921250.00000000012</v>
      </c>
      <c r="L10" s="26">
        <v>886875.00000000012</v>
      </c>
      <c r="M10" s="26">
        <v>915860.00000000012</v>
      </c>
      <c r="N10" s="26">
        <v>893750.00000000012</v>
      </c>
      <c r="O10" s="27">
        <f t="shared" ref="O10:O15" si="1">+AVERAGE(C10:N10)</f>
        <v>898832.91666666663</v>
      </c>
    </row>
    <row r="11" spans="2:15">
      <c r="B11" s="25" t="s">
        <v>18</v>
      </c>
      <c r="C11" s="26">
        <v>0</v>
      </c>
      <c r="D11" s="26">
        <v>0</v>
      </c>
      <c r="E11" s="26">
        <v>6600.0000000000009</v>
      </c>
      <c r="F11" s="26">
        <v>0</v>
      </c>
      <c r="G11" s="26">
        <v>0</v>
      </c>
      <c r="H11" s="26">
        <v>5500</v>
      </c>
      <c r="I11" s="26">
        <v>0</v>
      </c>
      <c r="J11" s="26">
        <v>0</v>
      </c>
      <c r="K11" s="26">
        <v>3300.0000000000005</v>
      </c>
      <c r="L11" s="26">
        <v>0</v>
      </c>
      <c r="M11" s="26">
        <v>0</v>
      </c>
      <c r="N11" s="26">
        <v>0</v>
      </c>
      <c r="O11" s="27">
        <f t="shared" si="1"/>
        <v>1283.3333333333333</v>
      </c>
    </row>
    <row r="12" spans="2:15">
      <c r="B12" s="31" t="s">
        <v>5</v>
      </c>
      <c r="C12" s="26">
        <v>31281.250000000007</v>
      </c>
      <c r="D12" s="26">
        <v>30800.000000000007</v>
      </c>
      <c r="E12" s="26">
        <v>31088.750000000007</v>
      </c>
      <c r="F12" s="26">
        <v>32243.750000000007</v>
      </c>
      <c r="G12" s="26">
        <v>31040.625000000007</v>
      </c>
      <c r="H12" s="26">
        <v>32055.100000000006</v>
      </c>
      <c r="I12" s="26">
        <v>31290.875000000007</v>
      </c>
      <c r="J12" s="26">
        <v>31088.750000000007</v>
      </c>
      <c r="K12" s="26">
        <v>32243.750000000007</v>
      </c>
      <c r="L12" s="26">
        <v>31040.625000000007</v>
      </c>
      <c r="M12" s="26">
        <v>32055.100000000006</v>
      </c>
      <c r="N12" s="26">
        <v>31281.250000000007</v>
      </c>
      <c r="O12" s="27">
        <f t="shared" si="1"/>
        <v>31459.152083333338</v>
      </c>
    </row>
    <row r="13" spans="2:15">
      <c r="B13" s="25" t="s">
        <v>4</v>
      </c>
      <c r="C13" s="26">
        <v>0</v>
      </c>
      <c r="D13" s="26">
        <v>0</v>
      </c>
      <c r="E13" s="26">
        <v>0</v>
      </c>
      <c r="F13" s="26">
        <v>0</v>
      </c>
      <c r="G13" s="26">
        <v>4125</v>
      </c>
      <c r="H13" s="26">
        <v>0</v>
      </c>
      <c r="I13" s="26">
        <v>0</v>
      </c>
      <c r="J13" s="26">
        <v>0</v>
      </c>
      <c r="K13" s="26">
        <v>6875.0000000000009</v>
      </c>
      <c r="L13" s="26">
        <v>0</v>
      </c>
      <c r="M13" s="26">
        <v>0</v>
      </c>
      <c r="N13" s="26">
        <v>0</v>
      </c>
      <c r="O13" s="27">
        <f t="shared" si="1"/>
        <v>916.66666666666663</v>
      </c>
    </row>
    <row r="14" spans="2:15" ht="24">
      <c r="B14" s="25" t="s">
        <v>15</v>
      </c>
      <c r="C14" s="26">
        <v>97500</v>
      </c>
      <c r="D14" s="26">
        <v>96000</v>
      </c>
      <c r="E14" s="26">
        <v>96900</v>
      </c>
      <c r="F14" s="26">
        <v>100500</v>
      </c>
      <c r="G14" s="26">
        <v>96750</v>
      </c>
      <c r="H14" s="26">
        <v>99912</v>
      </c>
      <c r="I14" s="26">
        <v>97530</v>
      </c>
      <c r="J14" s="26">
        <v>96900</v>
      </c>
      <c r="K14" s="26">
        <v>100500</v>
      </c>
      <c r="L14" s="26">
        <v>96750</v>
      </c>
      <c r="M14" s="26">
        <v>99912</v>
      </c>
      <c r="N14" s="26">
        <v>97500</v>
      </c>
      <c r="O14" s="27">
        <f t="shared" si="1"/>
        <v>98054.5</v>
      </c>
    </row>
    <row r="15" spans="2:15" ht="30" customHeight="1">
      <c r="B15" s="25" t="s">
        <v>14</v>
      </c>
      <c r="C15" s="26">
        <v>8500</v>
      </c>
      <c r="D15" s="26">
        <v>8500</v>
      </c>
      <c r="E15" s="26">
        <v>8500</v>
      </c>
      <c r="F15" s="26">
        <v>8500</v>
      </c>
      <c r="G15" s="26">
        <v>8500</v>
      </c>
      <c r="H15" s="26">
        <v>8500</v>
      </c>
      <c r="I15" s="26">
        <v>8500</v>
      </c>
      <c r="J15" s="26">
        <v>8500</v>
      </c>
      <c r="K15" s="26">
        <v>8500</v>
      </c>
      <c r="L15" s="26">
        <v>8500</v>
      </c>
      <c r="M15" s="26">
        <v>8500</v>
      </c>
      <c r="N15" s="26">
        <v>8500</v>
      </c>
      <c r="O15" s="27">
        <f t="shared" si="1"/>
        <v>8500</v>
      </c>
    </row>
    <row r="16" spans="2:15" ht="29.5" customHeight="1">
      <c r="B16" s="25" t="s">
        <v>16</v>
      </c>
      <c r="C16" s="26"/>
      <c r="D16" s="26"/>
      <c r="E16" s="26"/>
      <c r="F16" s="26"/>
      <c r="G16" s="26"/>
      <c r="H16" s="26"/>
      <c r="I16" s="26"/>
      <c r="J16" s="26"/>
      <c r="K16" s="26"/>
      <c r="L16" s="26"/>
      <c r="M16" s="26"/>
      <c r="N16" s="26"/>
      <c r="O16" s="27">
        <f>IFERROR(AVERAGE(C16:N16),0)</f>
        <v>0</v>
      </c>
    </row>
    <row r="17" spans="2:15" ht="54" customHeight="1">
      <c r="B17" s="25" t="s">
        <v>63</v>
      </c>
      <c r="C17" s="26"/>
      <c r="D17" s="26"/>
      <c r="E17" s="26"/>
      <c r="F17" s="26"/>
      <c r="G17" s="26"/>
      <c r="H17" s="26"/>
      <c r="I17" s="26"/>
      <c r="J17" s="26"/>
      <c r="K17" s="26"/>
      <c r="L17" s="26"/>
      <c r="M17" s="26"/>
      <c r="N17" s="26"/>
      <c r="O17" s="27">
        <f>IFERROR(AVERAGE(C17:N17),0)</f>
        <v>0</v>
      </c>
    </row>
    <row r="18" spans="2:15" ht="30" customHeight="1">
      <c r="B18" s="45" t="s">
        <v>1</v>
      </c>
      <c r="C18" s="29"/>
      <c r="D18" s="29"/>
      <c r="E18" s="29"/>
      <c r="F18" s="29"/>
      <c r="G18" s="29"/>
      <c r="H18" s="29"/>
      <c r="I18" s="29"/>
      <c r="J18" s="29"/>
      <c r="K18" s="46"/>
      <c r="L18" s="29"/>
      <c r="M18" s="29"/>
      <c r="N18" s="29"/>
      <c r="O18" s="30"/>
    </row>
    <row r="19" spans="2:15" ht="24">
      <c r="B19" s="31" t="s">
        <v>6</v>
      </c>
      <c r="C19" s="26">
        <v>115225.00000000001</v>
      </c>
      <c r="D19" s="26">
        <v>115225.00000000001</v>
      </c>
      <c r="E19" s="26">
        <v>115225.00000000001</v>
      </c>
      <c r="F19" s="26">
        <v>115225.00000000001</v>
      </c>
      <c r="G19" s="26">
        <v>115225.00000000001</v>
      </c>
      <c r="H19" s="26">
        <v>115225.00000000001</v>
      </c>
      <c r="I19" s="26">
        <v>115225.00000000001</v>
      </c>
      <c r="J19" s="26">
        <v>115225.00000000001</v>
      </c>
      <c r="K19" s="26">
        <v>115225.00000000001</v>
      </c>
      <c r="L19" s="26">
        <v>115225.00000000001</v>
      </c>
      <c r="M19" s="26">
        <v>115225.00000000001</v>
      </c>
      <c r="N19" s="26">
        <v>115225.00000000001</v>
      </c>
      <c r="O19" s="27">
        <f t="shared" ref="O19:O24" si="2">+AVERAGE(C19:N19)</f>
        <v>115225.00000000001</v>
      </c>
    </row>
    <row r="20" spans="2:15" ht="36">
      <c r="B20" s="25" t="s">
        <v>13</v>
      </c>
      <c r="C20" s="26">
        <v>15640.625000000004</v>
      </c>
      <c r="D20" s="26">
        <v>15400.000000000004</v>
      </c>
      <c r="E20" s="26">
        <v>15544.375000000004</v>
      </c>
      <c r="F20" s="26">
        <v>16121.875000000004</v>
      </c>
      <c r="G20" s="26">
        <v>15520.312500000004</v>
      </c>
      <c r="H20" s="26">
        <v>16027.550000000003</v>
      </c>
      <c r="I20" s="26">
        <v>15645.437500000004</v>
      </c>
      <c r="J20" s="26">
        <v>15544.375000000004</v>
      </c>
      <c r="K20" s="26">
        <v>16121.875000000004</v>
      </c>
      <c r="L20" s="26">
        <v>15520.312500000004</v>
      </c>
      <c r="M20" s="26">
        <v>16027.550000000003</v>
      </c>
      <c r="N20" s="26">
        <v>15640.625000000004</v>
      </c>
      <c r="O20" s="27">
        <f t="shared" si="2"/>
        <v>15729.576041666669</v>
      </c>
    </row>
    <row r="21" spans="2:15" ht="24">
      <c r="B21" s="25" t="s">
        <v>7</v>
      </c>
      <c r="C21" s="26">
        <v>8750</v>
      </c>
      <c r="D21" s="26">
        <v>8750</v>
      </c>
      <c r="E21" s="26">
        <v>8750</v>
      </c>
      <c r="F21" s="26">
        <v>8750</v>
      </c>
      <c r="G21" s="26">
        <v>8750</v>
      </c>
      <c r="H21" s="26">
        <v>8750</v>
      </c>
      <c r="I21" s="26">
        <v>8750</v>
      </c>
      <c r="J21" s="26">
        <v>8750</v>
      </c>
      <c r="K21" s="26">
        <v>8750</v>
      </c>
      <c r="L21" s="26">
        <v>8750</v>
      </c>
      <c r="M21" s="26">
        <v>8750</v>
      </c>
      <c r="N21" s="26">
        <v>8750</v>
      </c>
      <c r="O21" s="27">
        <f t="shared" si="2"/>
        <v>8750</v>
      </c>
    </row>
    <row r="22" spans="2:15" ht="24">
      <c r="B22" s="25" t="s">
        <v>11</v>
      </c>
      <c r="C22" s="62" t="s">
        <v>66</v>
      </c>
      <c r="D22" s="63"/>
      <c r="E22" s="63"/>
      <c r="F22" s="63"/>
      <c r="G22" s="63"/>
      <c r="H22" s="63"/>
      <c r="I22" s="63"/>
      <c r="J22" s="63"/>
      <c r="K22" s="63"/>
      <c r="L22" s="63"/>
      <c r="M22" s="64"/>
      <c r="N22" s="26"/>
      <c r="O22" s="27" t="e">
        <f t="shared" si="2"/>
        <v>#DIV/0!</v>
      </c>
    </row>
    <row r="23" spans="2:15" ht="24">
      <c r="B23" s="25" t="s">
        <v>12</v>
      </c>
      <c r="C23" s="65"/>
      <c r="D23" s="66"/>
      <c r="E23" s="66"/>
      <c r="F23" s="66"/>
      <c r="G23" s="66"/>
      <c r="H23" s="66"/>
      <c r="I23" s="66"/>
      <c r="J23" s="66"/>
      <c r="K23" s="66"/>
      <c r="L23" s="66"/>
      <c r="M23" s="67"/>
      <c r="N23" s="32"/>
      <c r="O23" s="33" t="e">
        <f t="shared" si="2"/>
        <v>#DIV/0!</v>
      </c>
    </row>
    <row r="24" spans="2:15" ht="30" customHeight="1" thickBot="1">
      <c r="B24" s="34" t="s">
        <v>2</v>
      </c>
      <c r="C24" s="35">
        <f t="shared" ref="C24:N24" si="3">+SUM(C9:C17)-SUM(C19:C23)</f>
        <v>891415.625</v>
      </c>
      <c r="D24" s="35">
        <f t="shared" si="3"/>
        <v>875925.00000000012</v>
      </c>
      <c r="E24" s="35">
        <f t="shared" si="3"/>
        <v>891819.37500000012</v>
      </c>
      <c r="F24" s="35">
        <f t="shared" si="3"/>
        <v>922396.875</v>
      </c>
      <c r="G24" s="35">
        <f t="shared" si="3"/>
        <v>887795.31250000012</v>
      </c>
      <c r="H24" s="35">
        <f t="shared" si="3"/>
        <v>921824.55</v>
      </c>
      <c r="I24" s="35">
        <f t="shared" si="3"/>
        <v>891725.43750000012</v>
      </c>
      <c r="J24" s="35">
        <f t="shared" si="3"/>
        <v>885219.37500000012</v>
      </c>
      <c r="K24" s="35">
        <f t="shared" si="3"/>
        <v>932571.875</v>
      </c>
      <c r="L24" s="35">
        <f t="shared" si="3"/>
        <v>883670.31250000012</v>
      </c>
      <c r="M24" s="35">
        <f t="shared" si="3"/>
        <v>916324.55</v>
      </c>
      <c r="N24" s="35">
        <f t="shared" si="3"/>
        <v>891415.62500000012</v>
      </c>
      <c r="O24" s="36">
        <f t="shared" si="2"/>
        <v>899341.99270833342</v>
      </c>
    </row>
    <row r="25" spans="2:15" ht="13" thickTop="1">
      <c r="B25" s="16"/>
    </row>
    <row r="26" spans="2:15">
      <c r="N26" s="37" t="s">
        <v>3</v>
      </c>
      <c r="O26" s="38">
        <v>2.5</v>
      </c>
    </row>
    <row r="27" spans="2:15" ht="13" thickBot="1"/>
    <row r="28" spans="2:15" ht="13" thickBot="1">
      <c r="M28" s="47"/>
      <c r="N28" s="40" t="s">
        <v>9</v>
      </c>
      <c r="O28" s="41">
        <f>+O24*O26</f>
        <v>2248354.9817708335</v>
      </c>
    </row>
    <row r="29" spans="2:15" ht="13" thickBot="1">
      <c r="C29" s="48"/>
      <c r="D29" s="48"/>
      <c r="E29" s="48"/>
      <c r="F29" s="48"/>
      <c r="G29" s="48"/>
      <c r="H29" s="48"/>
      <c r="I29" s="48"/>
      <c r="J29" s="48"/>
      <c r="K29" s="48"/>
      <c r="L29" s="48"/>
      <c r="M29" s="48"/>
      <c r="N29" s="48"/>
    </row>
    <row r="30" spans="2:15">
      <c r="B30" s="53" t="s">
        <v>20</v>
      </c>
      <c r="C30" s="54"/>
      <c r="D30" s="54"/>
      <c r="E30" s="54"/>
      <c r="F30" s="54"/>
      <c r="G30" s="54"/>
      <c r="H30" s="54"/>
      <c r="I30" s="54"/>
      <c r="J30" s="55"/>
      <c r="K30" s="48"/>
      <c r="L30" s="48"/>
      <c r="M30" s="48"/>
      <c r="N30" s="48"/>
    </row>
    <row r="31" spans="2:15">
      <c r="B31" s="56"/>
      <c r="C31" s="57"/>
      <c r="D31" s="57"/>
      <c r="E31" s="57"/>
      <c r="F31" s="57"/>
      <c r="G31" s="57"/>
      <c r="H31" s="57"/>
      <c r="I31" s="57"/>
      <c r="J31" s="58"/>
      <c r="K31" s="48"/>
      <c r="L31" s="48"/>
      <c r="M31" s="48"/>
      <c r="N31" s="48"/>
    </row>
    <row r="32" spans="2:15" hidden="1">
      <c r="B32" s="56"/>
      <c r="C32" s="57"/>
      <c r="D32" s="57"/>
      <c r="E32" s="57"/>
      <c r="F32" s="57"/>
      <c r="G32" s="57"/>
      <c r="H32" s="57"/>
      <c r="I32" s="57"/>
      <c r="J32" s="58"/>
      <c r="K32" s="48"/>
      <c r="L32" s="48"/>
      <c r="M32" s="48"/>
      <c r="N32" s="48"/>
    </row>
    <row r="33" spans="2:14" ht="5.5" customHeight="1" thickBot="1">
      <c r="B33" s="59"/>
      <c r="C33" s="60"/>
      <c r="D33" s="60"/>
      <c r="E33" s="60"/>
      <c r="F33" s="60"/>
      <c r="G33" s="60"/>
      <c r="H33" s="60"/>
      <c r="I33" s="60"/>
      <c r="J33" s="61"/>
      <c r="K33" s="48"/>
      <c r="L33" s="48"/>
      <c r="M33" s="48"/>
      <c r="N33" s="48"/>
    </row>
    <row r="34" spans="2:14">
      <c r="C34" s="48"/>
      <c r="D34" s="48"/>
      <c r="E34" s="48"/>
      <c r="F34" s="48"/>
      <c r="G34" s="48"/>
      <c r="H34" s="48"/>
      <c r="I34" s="48"/>
      <c r="J34" s="48"/>
      <c r="K34" s="48"/>
      <c r="L34" s="48"/>
      <c r="M34" s="48"/>
      <c r="N34" s="48"/>
    </row>
    <row r="35" spans="2:14">
      <c r="C35" s="48"/>
      <c r="D35" s="48"/>
      <c r="E35" s="48"/>
      <c r="F35" s="48"/>
      <c r="G35" s="48"/>
      <c r="H35" s="48"/>
      <c r="I35" s="48"/>
      <c r="J35" s="48"/>
      <c r="K35" s="48"/>
      <c r="L35" s="48"/>
      <c r="M35" s="48"/>
      <c r="N35" s="48"/>
    </row>
    <row r="36" spans="2:14">
      <c r="C36" s="48"/>
      <c r="D36" s="48"/>
      <c r="E36" s="48"/>
      <c r="F36" s="48"/>
      <c r="G36" s="48"/>
      <c r="H36" s="48"/>
      <c r="I36" s="48"/>
      <c r="J36" s="48"/>
      <c r="K36" s="48"/>
      <c r="L36" s="48"/>
      <c r="M36" s="48"/>
      <c r="N36" s="48"/>
    </row>
    <row r="37" spans="2:14">
      <c r="C37" s="48"/>
      <c r="D37" s="48"/>
      <c r="E37" s="48"/>
      <c r="F37" s="48"/>
      <c r="G37" s="48"/>
      <c r="H37" s="48"/>
      <c r="I37" s="48"/>
      <c r="J37" s="48"/>
      <c r="K37" s="48"/>
      <c r="L37" s="48"/>
      <c r="M37" s="48"/>
      <c r="N37" s="48"/>
    </row>
    <row r="38" spans="2:14">
      <c r="C38" s="48"/>
      <c r="D38" s="48"/>
      <c r="E38" s="48"/>
      <c r="F38" s="48"/>
      <c r="G38" s="48"/>
      <c r="H38" s="48"/>
      <c r="I38" s="48"/>
      <c r="J38" s="48"/>
      <c r="K38" s="48"/>
      <c r="L38" s="48"/>
      <c r="M38" s="48"/>
      <c r="N38" s="48"/>
    </row>
    <row r="39" spans="2:14">
      <c r="C39" s="48"/>
      <c r="D39" s="48"/>
      <c r="E39" s="48"/>
      <c r="F39" s="48"/>
      <c r="G39" s="48"/>
      <c r="H39" s="48"/>
      <c r="I39" s="48"/>
      <c r="J39" s="48"/>
      <c r="K39" s="48"/>
      <c r="L39" s="48"/>
      <c r="M39" s="48"/>
      <c r="N39" s="48"/>
    </row>
    <row r="40" spans="2:14">
      <c r="C40" s="48"/>
      <c r="D40" s="48"/>
      <c r="E40" s="48"/>
      <c r="F40" s="48"/>
      <c r="G40" s="48"/>
      <c r="H40" s="48"/>
      <c r="I40" s="48"/>
      <c r="J40" s="48"/>
      <c r="K40" s="48"/>
      <c r="L40" s="48"/>
      <c r="M40" s="48"/>
      <c r="N40" s="48"/>
    </row>
    <row r="41" spans="2:14">
      <c r="C41" s="48"/>
      <c r="D41" s="48"/>
      <c r="E41" s="48"/>
      <c r="F41" s="48"/>
      <c r="G41" s="48"/>
      <c r="H41" s="48"/>
      <c r="I41" s="48"/>
      <c r="J41" s="48"/>
      <c r="K41" s="48"/>
      <c r="L41" s="48"/>
      <c r="M41" s="48"/>
      <c r="N41" s="48"/>
    </row>
    <row r="42" spans="2:14">
      <c r="C42" s="48"/>
      <c r="D42" s="48"/>
      <c r="E42" s="48"/>
      <c r="F42" s="48"/>
      <c r="G42" s="48"/>
      <c r="H42" s="48"/>
      <c r="I42" s="48"/>
      <c r="J42" s="48"/>
      <c r="K42" s="48"/>
      <c r="L42" s="48"/>
      <c r="M42" s="48"/>
      <c r="N42" s="48"/>
    </row>
    <row r="43" spans="2:14">
      <c r="C43" s="48"/>
      <c r="D43" s="48"/>
      <c r="E43" s="48"/>
      <c r="F43" s="48"/>
      <c r="G43" s="48"/>
      <c r="H43" s="48"/>
      <c r="I43" s="48"/>
      <c r="J43" s="48"/>
      <c r="K43" s="48"/>
      <c r="L43" s="48"/>
      <c r="M43" s="48"/>
      <c r="N43" s="48"/>
    </row>
    <row r="44" spans="2:14">
      <c r="C44" s="48"/>
    </row>
    <row r="45" spans="2:14">
      <c r="C45" s="48"/>
    </row>
    <row r="46" spans="2:14">
      <c r="C46" s="48"/>
    </row>
    <row r="47" spans="2:14">
      <c r="C47" s="48"/>
    </row>
    <row r="48" spans="2:14">
      <c r="C48" s="48"/>
    </row>
    <row r="49" spans="3:3">
      <c r="C49" s="48"/>
    </row>
    <row r="50" spans="3:3">
      <c r="C50" s="48"/>
    </row>
    <row r="51" spans="3:3">
      <c r="C51" s="48"/>
    </row>
    <row r="52" spans="3:3">
      <c r="C52" s="48"/>
    </row>
  </sheetData>
  <sheetProtection algorithmName="SHA-512" hashValue="G4mid7z4yxeZbcmiPtn+SIUcn1+g9lKM6r7hSQ5SyStXvaw1KIvoxbXjLARb/qIzu0dUHCKHxkmKDR1kLLwcpA==" saltValue="RvLx/6xO6waXmpKs9wEb3w==" spinCount="100000" sheet="1" selectLockedCells="1"/>
  <protectedRanges>
    <protectedRange algorithmName="SHA-512" hashValue="hAiuexrghl/tCmB2CBszUg1W07qOKM9QWakeUueMcLJWfSHUc3c73StCE3FapDjRxy2BDAcJ56kR1Z/aF+JEpQ==" saltValue="u2g2lKPo1XJn3LXM1nrkxA==" spinCount="100000" sqref="C6 C10:N15 C17:N17 C19:N23" name="Range1"/>
  </protectedRanges>
  <mergeCells count="3">
    <mergeCell ref="D4:G4"/>
    <mergeCell ref="B30:J33"/>
    <mergeCell ref="C22:M23"/>
  </mergeCells>
  <pageMargins left="0.25" right="0.25" top="0.75" bottom="0.75" header="0.3" footer="0.3"/>
  <pageSetup scale="60" fitToHeight="0" orientation="landscape" horizontalDpi="1200" verticalDpi="120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J34"/>
  <sheetViews>
    <sheetView showGridLines="0" tabSelected="1" workbookViewId="0">
      <pane xSplit="2" ySplit="9" topLeftCell="C10" activePane="bottomRight" state="frozen"/>
      <selection pane="topRight" activeCell="B1" sqref="B1"/>
      <selection pane="bottomLeft" activeCell="A7" sqref="A7"/>
      <selection pane="bottomRight" activeCell="C11" sqref="C11"/>
    </sheetView>
  </sheetViews>
  <sheetFormatPr baseColWidth="10" defaultColWidth="14.6640625" defaultRowHeight="12" x14ac:dyDescent="0"/>
  <cols>
    <col min="1" max="1" width="4.33203125" style="15" customWidth="1"/>
    <col min="2" max="2" width="57.5" style="15" customWidth="1"/>
    <col min="3" max="6" width="12.6640625" style="15" customWidth="1"/>
    <col min="7" max="16384" width="14.6640625" style="15"/>
  </cols>
  <sheetData>
    <row r="2" spans="2:6">
      <c r="B2" s="14" t="s">
        <v>0</v>
      </c>
    </row>
    <row r="4" spans="2:6" ht="45" customHeight="1">
      <c r="B4" s="16" t="s">
        <v>60</v>
      </c>
      <c r="D4" s="51" t="s">
        <v>61</v>
      </c>
      <c r="E4" s="52"/>
    </row>
    <row r="5" spans="2:6" ht="13" thickBot="1">
      <c r="B5" s="16"/>
      <c r="D5" s="16"/>
      <c r="E5" s="17"/>
    </row>
    <row r="6" spans="2:6" ht="13" thickBot="1">
      <c r="B6" s="18" t="s">
        <v>10</v>
      </c>
      <c r="C6" s="19">
        <v>43924</v>
      </c>
      <c r="D6" s="16"/>
      <c r="E6" s="17"/>
    </row>
    <row r="7" spans="2:6" ht="13" thickBot="1">
      <c r="B7" s="20"/>
      <c r="C7" s="21"/>
      <c r="D7" s="21"/>
      <c r="E7" s="21"/>
      <c r="F7" s="21"/>
    </row>
    <row r="8" spans="2:6">
      <c r="B8" s="16"/>
    </row>
    <row r="9" spans="2:6" ht="15">
      <c r="B9" s="16"/>
      <c r="C9" s="22">
        <v>43511</v>
      </c>
      <c r="D9" s="22">
        <v>43539</v>
      </c>
      <c r="E9" s="22">
        <v>43570</v>
      </c>
      <c r="F9" s="23" t="s">
        <v>8</v>
      </c>
    </row>
    <row r="10" spans="2:6" ht="36">
      <c r="B10" s="16" t="s">
        <v>62</v>
      </c>
      <c r="F10" s="24"/>
    </row>
    <row r="11" spans="2:6" ht="24">
      <c r="B11" s="25" t="s">
        <v>17</v>
      </c>
      <c r="C11" s="26">
        <v>893750.00000000012</v>
      </c>
      <c r="D11" s="26">
        <v>880000.00000000012</v>
      </c>
      <c r="E11" s="26">
        <v>888250.00000000012</v>
      </c>
      <c r="F11" s="27">
        <f t="shared" ref="F11:F17" si="0">+AVERAGE(C11:E11)</f>
        <v>887333.33333333349</v>
      </c>
    </row>
    <row r="12" spans="2:6">
      <c r="B12" s="25" t="s">
        <v>18</v>
      </c>
      <c r="C12" s="26">
        <v>0</v>
      </c>
      <c r="D12" s="26">
        <v>0</v>
      </c>
      <c r="E12" s="26">
        <v>6600.0000000000009</v>
      </c>
      <c r="F12" s="27">
        <f t="shared" si="0"/>
        <v>2200.0000000000005</v>
      </c>
    </row>
    <row r="13" spans="2:6">
      <c r="B13" s="25" t="s">
        <v>5</v>
      </c>
      <c r="C13" s="26">
        <v>31281.250000000007</v>
      </c>
      <c r="D13" s="26">
        <v>30800.000000000007</v>
      </c>
      <c r="E13" s="26">
        <v>31088.750000000007</v>
      </c>
      <c r="F13" s="27">
        <f t="shared" si="0"/>
        <v>31056.666666666675</v>
      </c>
    </row>
    <row r="14" spans="2:6">
      <c r="B14" s="25" t="s">
        <v>4</v>
      </c>
      <c r="C14" s="26">
        <v>0</v>
      </c>
      <c r="D14" s="26">
        <v>0</v>
      </c>
      <c r="E14" s="26">
        <v>0</v>
      </c>
      <c r="F14" s="27">
        <f t="shared" si="0"/>
        <v>0</v>
      </c>
    </row>
    <row r="15" spans="2:6" ht="28.25" customHeight="1">
      <c r="B15" s="25" t="s">
        <v>15</v>
      </c>
      <c r="C15" s="26">
        <v>97500</v>
      </c>
      <c r="D15" s="26">
        <v>96000</v>
      </c>
      <c r="E15" s="26">
        <v>96900</v>
      </c>
      <c r="F15" s="27">
        <f t="shared" si="0"/>
        <v>96800</v>
      </c>
    </row>
    <row r="16" spans="2:6" ht="29" customHeight="1">
      <c r="B16" s="25" t="s">
        <v>14</v>
      </c>
      <c r="C16" s="26">
        <v>8500</v>
      </c>
      <c r="D16" s="26">
        <v>8500</v>
      </c>
      <c r="E16" s="26">
        <v>8500</v>
      </c>
      <c r="F16" s="27">
        <f t="shared" si="0"/>
        <v>8500</v>
      </c>
    </row>
    <row r="17" spans="2:10" ht="30" customHeight="1">
      <c r="B17" s="25" t="s">
        <v>16</v>
      </c>
      <c r="C17" s="26">
        <v>0</v>
      </c>
      <c r="D17" s="26">
        <v>0</v>
      </c>
      <c r="E17" s="26">
        <v>0</v>
      </c>
      <c r="F17" s="27">
        <f t="shared" si="0"/>
        <v>0</v>
      </c>
    </row>
    <row r="18" spans="2:10" ht="55.25" customHeight="1">
      <c r="B18" s="25" t="s">
        <v>63</v>
      </c>
      <c r="C18" s="26"/>
      <c r="D18" s="26"/>
      <c r="E18" s="26"/>
      <c r="F18" s="27">
        <f>IFERROR(AVERAGE(C18:E18),0)</f>
        <v>0</v>
      </c>
    </row>
    <row r="19" spans="2:10">
      <c r="B19" s="28" t="s">
        <v>1</v>
      </c>
      <c r="C19" s="29"/>
      <c r="D19" s="29"/>
      <c r="E19" s="29"/>
      <c r="F19" s="30"/>
    </row>
    <row r="20" spans="2:10" ht="30.75" customHeight="1">
      <c r="B20" s="31" t="s">
        <v>6</v>
      </c>
      <c r="C20" s="26">
        <v>115225.00000000001</v>
      </c>
      <c r="D20" s="26">
        <v>115225.00000000001</v>
      </c>
      <c r="E20" s="26">
        <v>115225.00000000001</v>
      </c>
      <c r="F20" s="27">
        <f t="shared" ref="F20:F25" si="1">+AVERAGE(C20:E20)</f>
        <v>115225.00000000001</v>
      </c>
    </row>
    <row r="21" spans="2:10" ht="36">
      <c r="B21" s="25" t="s">
        <v>13</v>
      </c>
      <c r="C21" s="26">
        <v>15640.625000000004</v>
      </c>
      <c r="D21" s="26">
        <v>15400.000000000004</v>
      </c>
      <c r="E21" s="26">
        <v>15544.375000000004</v>
      </c>
      <c r="F21" s="27">
        <f t="shared" si="1"/>
        <v>15528.333333333338</v>
      </c>
    </row>
    <row r="22" spans="2:10" ht="24">
      <c r="B22" s="25" t="s">
        <v>7</v>
      </c>
      <c r="C22" s="26">
        <v>8750</v>
      </c>
      <c r="D22" s="26">
        <v>8750</v>
      </c>
      <c r="E22" s="26">
        <v>8750</v>
      </c>
      <c r="F22" s="27">
        <f t="shared" si="1"/>
        <v>8750</v>
      </c>
    </row>
    <row r="23" spans="2:10" ht="36">
      <c r="B23" s="25" t="s">
        <v>11</v>
      </c>
      <c r="C23" s="62" t="s">
        <v>66</v>
      </c>
      <c r="D23" s="63"/>
      <c r="E23" s="64"/>
      <c r="F23" s="27">
        <f>IFERROR(AVERAGE(C23:E23),0)</f>
        <v>0</v>
      </c>
    </row>
    <row r="24" spans="2:10" ht="36">
      <c r="B24" s="25" t="s">
        <v>12</v>
      </c>
      <c r="C24" s="65"/>
      <c r="D24" s="66"/>
      <c r="E24" s="67"/>
      <c r="F24" s="27">
        <f>IFERROR(AVERAGE(C24:E24),0)</f>
        <v>0</v>
      </c>
    </row>
    <row r="25" spans="2:10" ht="30" customHeight="1" thickBot="1">
      <c r="B25" s="34" t="s">
        <v>2</v>
      </c>
      <c r="C25" s="35">
        <f>+SUM(C10:C18)-SUM(C20:C24)</f>
        <v>891415.62500000012</v>
      </c>
      <c r="D25" s="35">
        <f>+SUM(D10:D18)-SUM(D20:D24)</f>
        <v>875925.00000000012</v>
      </c>
      <c r="E25" s="35">
        <f>+SUM(E10:E18)-SUM(E20:E24)</f>
        <v>891819.37500000012</v>
      </c>
      <c r="F25" s="36">
        <f t="shared" si="1"/>
        <v>886386.66666666686</v>
      </c>
    </row>
    <row r="26" spans="2:10" ht="13" thickTop="1">
      <c r="B26" s="16"/>
    </row>
    <row r="27" spans="2:10">
      <c r="E27" s="37" t="s">
        <v>3</v>
      </c>
      <c r="F27" s="38">
        <v>2.5</v>
      </c>
    </row>
    <row r="28" spans="2:10" ht="13" thickBot="1"/>
    <row r="29" spans="2:10" ht="13" thickBot="1">
      <c r="D29" s="39"/>
      <c r="E29" s="40" t="s">
        <v>9</v>
      </c>
      <c r="F29" s="41">
        <f>+F25*F27</f>
        <v>2215966.666666667</v>
      </c>
    </row>
    <row r="30" spans="2:10" ht="13" thickBot="1"/>
    <row r="31" spans="2:10">
      <c r="B31" s="53" t="s">
        <v>20</v>
      </c>
      <c r="C31" s="54"/>
      <c r="D31" s="54"/>
      <c r="E31" s="54"/>
      <c r="F31" s="54"/>
      <c r="G31" s="54"/>
      <c r="H31" s="54"/>
      <c r="I31" s="54"/>
      <c r="J31" s="55"/>
    </row>
    <row r="32" spans="2:10">
      <c r="B32" s="56"/>
      <c r="C32" s="57"/>
      <c r="D32" s="57"/>
      <c r="E32" s="57"/>
      <c r="F32" s="57"/>
      <c r="G32" s="57"/>
      <c r="H32" s="57"/>
      <c r="I32" s="57"/>
      <c r="J32" s="58"/>
    </row>
    <row r="33" spans="2:10" hidden="1">
      <c r="B33" s="56"/>
      <c r="C33" s="57"/>
      <c r="D33" s="57"/>
      <c r="E33" s="57"/>
      <c r="F33" s="57"/>
      <c r="G33" s="57"/>
      <c r="H33" s="57"/>
      <c r="I33" s="57"/>
      <c r="J33" s="58"/>
    </row>
    <row r="34" spans="2:10" ht="7.25" customHeight="1" thickBot="1">
      <c r="B34" s="59"/>
      <c r="C34" s="60"/>
      <c r="D34" s="60"/>
      <c r="E34" s="60"/>
      <c r="F34" s="60"/>
      <c r="G34" s="60"/>
      <c r="H34" s="60"/>
      <c r="I34" s="60"/>
      <c r="J34" s="61"/>
    </row>
  </sheetData>
  <sheetProtection algorithmName="SHA-512" hashValue="YcWRNxw16jeOmMoiATgp62a9P03yB4AD6GP1aswmgmJ5PDKFU6CVYBURqYrRU3BkIguhMHilLtXZWCHUiOehrA==" saltValue="pqvaWzslx7rD7/IAhhL0rg==" spinCount="100000" sheet="1" objects="1" scenarios="1" selectLockedCells="1"/>
  <mergeCells count="3">
    <mergeCell ref="D4:E4"/>
    <mergeCell ref="B31:J34"/>
    <mergeCell ref="C23:E24"/>
  </mergeCells>
  <pageMargins left="0.25" right="0.25" top="0.75" bottom="0.75" header="0.3" footer="0.3"/>
  <pageSetup scale="55" fitToHeight="0" orientation="portrait" horizontalDpi="1200" verticalDpi="1200"/>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DC080D1A98F148A2E3E0BB6B49799A" ma:contentTypeVersion="10" ma:contentTypeDescription="Create a new document." ma:contentTypeScope="" ma:versionID="4f7df6f54513ca8fdce875390af60ee1">
  <xsd:schema xmlns:xsd="http://www.w3.org/2001/XMLSchema" xmlns:xs="http://www.w3.org/2001/XMLSchema" xmlns:p="http://schemas.microsoft.com/office/2006/metadata/properties" xmlns:ns3="d4f13cd1-b1b8-46b9-bcbc-82dba0c0cb13" targetNamespace="http://schemas.microsoft.com/office/2006/metadata/properties" ma:root="true" ma:fieldsID="0c76dc87b9b3484f5630e1dbe8409494" ns3:_="">
    <xsd:import namespace="d4f13cd1-b1b8-46b9-bcbc-82dba0c0cb1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f13cd1-b1b8-46b9-bcbc-82dba0c0cb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7310B8-0B7F-464D-8FEC-F996BB487415}">
  <ds:schemaRefs>
    <ds:schemaRef ds:uri="http://schemas.microsoft.com/sharepoint/v3/contenttype/forms"/>
  </ds:schemaRefs>
</ds:datastoreItem>
</file>

<file path=customXml/itemProps2.xml><?xml version="1.0" encoding="utf-8"?>
<ds:datastoreItem xmlns:ds="http://schemas.openxmlformats.org/officeDocument/2006/customXml" ds:itemID="{485F8DED-057A-4D3A-9B1A-E194208AFB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f13cd1-b1b8-46b9-bcbc-82dba0c0cb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D51A80-7D2D-4B1E-A34A-1852E0DA04E5}">
  <ds:schemaRefs>
    <ds:schemaRef ds:uri="http://schemas.microsoft.com/office/2006/metadata/properties"/>
    <ds:schemaRef ds:uri="http://purl.org/dc/dcmitype/"/>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d4f13cd1-b1b8-46b9-bcbc-82dba0c0cb1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AGP Instructions</vt:lpstr>
      <vt:lpstr>General</vt:lpstr>
      <vt:lpstr>Seasonal Employer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Bolduc</dc:creator>
  <cp:lastModifiedBy>Susan Barton-Nonno</cp:lastModifiedBy>
  <cp:lastPrinted>2020-04-02T16:59:06Z</cp:lastPrinted>
  <dcterms:created xsi:type="dcterms:W3CDTF">2020-03-26T17:56:44Z</dcterms:created>
  <dcterms:modified xsi:type="dcterms:W3CDTF">2020-04-03T14:35:16Z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0x0101003CDC080D1A98F148A2E3E0BB6B49799A</vt:lpwstr>
  </property>
</Properties>
</file>